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3_000_Ostatní" sheetId="1" r:id="rId1"/>
    <sheet name="3_000_Vedlejší" sheetId="2" r:id="rId2"/>
    <sheet name="3_SO 103.1" sheetId="3" r:id="rId3"/>
    <sheet name="3_SO 103a" sheetId="4" r:id="rId4"/>
  </sheets>
  <definedNames/>
  <calcPr/>
  <webPublishing/>
</workbook>
</file>

<file path=xl/sharedStrings.xml><?xml version="1.0" encoding="utf-8"?>
<sst xmlns="http://schemas.openxmlformats.org/spreadsheetml/2006/main" count="1431" uniqueCount="473">
  <si>
    <t>ASPE10</t>
  </si>
  <si>
    <t>S</t>
  </si>
  <si>
    <t>Soupis prací objektu</t>
  </si>
  <si>
    <t xml:space="preserve">Stavba: </t>
  </si>
  <si>
    <t>170010</t>
  </si>
  <si>
    <t>II/425 STAROVIČKY - RAKVICE - BŘECLAV, SO 103, 1. část</t>
  </si>
  <si>
    <t>O</t>
  </si>
  <si>
    <t>Objekt:</t>
  </si>
  <si>
    <t>3</t>
  </si>
  <si>
    <t>Silnice II/425 k.ú. Rakvice</t>
  </si>
  <si>
    <t>O1</t>
  </si>
  <si>
    <t>000</t>
  </si>
  <si>
    <t>Ostatní a vedlejší náklady</t>
  </si>
  <si>
    <t>O2</t>
  </si>
  <si>
    <t>Rozpočet:</t>
  </si>
  <si>
    <t>0,00</t>
  </si>
  <si>
    <t>15,00</t>
  </si>
  <si>
    <t>21,00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</si>
  <si>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</si>
  <si>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</si>
  <si>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</si>
  <si>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</si>
  <si>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</si>
  <si>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</si>
  <si>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</si>
  <si>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</si>
  <si>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</si>
  <si>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</si>
  <si>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</si>
  <si>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</si>
  <si>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</si>
  <si>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</si>
  <si>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</si>
  <si>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</si>
  <si>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</si>
  <si>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</si>
  <si>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</si>
  <si>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</si>
  <si>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</si>
  <si>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</si>
  <si>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</si>
  <si>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</si>
  <si>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</si>
  <si>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</si>
  <si>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</si>
  <si>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</si>
  <si>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</si>
  <si>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</si>
  <si>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</si>
  <si>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</si>
  <si>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</si>
  <si>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</si>
  <si>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</si>
  <si>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</si>
  <si>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</si>
  <si>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</si>
  <si>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</si>
  <si>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</si>
  <si>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</si>
  <si>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</si>
  <si>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</si>
  <si>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</si>
  <si>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</si>
  <si>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</si>
  <si>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</si>
  <si>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</si>
  <si>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</si>
  <si>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</si>
  <si>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</si>
  <si>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</si>
  <si>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</si>
  <si>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</si>
  <si>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</si>
  <si>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</si>
  <si>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</si>
  <si>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</si>
  <si>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 103.1</t>
  </si>
  <si>
    <t>DIO - k.ú. Rakvice</t>
  </si>
  <si>
    <t>02710</t>
  </si>
  <si>
    <t>POMOC PRÁCE ZŘÍZ NEBO ZAJIŠŤ OBJÍŽĎKY A PŘÍSTUP CESTY</t>
  </si>
  <si>
    <t>návrh, projednání a stanovení přechodné úpravy provozu</t>
  </si>
  <si>
    <t>1=1,000 [A]</t>
  </si>
  <si>
    <t>zahrnuje veškeré náklady spojené s objednatelem požadovanými zařízeními</t>
  </si>
  <si>
    <t>Ostatní konstrukce a práce</t>
  </si>
  <si>
    <t>914132</t>
  </si>
  <si>
    <t>DOPRAVNÍ ZNAČKY ZÁKLADNÍ VELIKOSTI OCELOVÉ FÓLIE TŘ 2 - MONTÁŽ S PŘEMÍSTĚNÍM</t>
  </si>
  <si>
    <t>KUS</t>
  </si>
  <si>
    <t>včetně přemístění dle postupu prací  
pro možné objízdné trasy IS 11a, IS 11c</t>
  </si>
  <si>
    <t>B20a (70) 4=4,000 [A] 
B20a (50) 4=4,000 [B] 
B20a (30) 2=2,000 [C] 
A15 2=2,000 [D] 
B21a 2=2,000 [E] 
A10 2=2,000 [F] 
B26 2=2,000 [G] 
C4b 1=1,000 [H] 
IS 11c 8=8,000 [I] 
Celkem: A+B+C+D+E+F+G+H+I=27,000 [J]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</si>
  <si>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</si>
  <si>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</si>
  <si>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</si>
  <si>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včetně přemístění dle postupu prací</t>
  </si>
  <si>
    <t>27=27,000 [A]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</si>
  <si>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</si>
  <si>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</si>
  <si>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</si>
  <si>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</si>
  <si>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90 dní (3 měsíce) 90*27=2 430,000 [A]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</si>
  <si>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</si>
  <si>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</si>
  <si>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</si>
  <si>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IS11a  
včetně přemístění dle postupu prací a rozdělení stavby na  pracovní úseky</t>
  </si>
  <si>
    <t>4=4,000 [A]</t>
  </si>
  <si>
    <t>914433</t>
  </si>
  <si>
    <t>DOPRAVNÍ ZNAČKY 100X150CM OCELOVÉ FÓLIE TŘ 2 - DEMONTÁŽ</t>
  </si>
  <si>
    <t>7</t>
  </si>
  <si>
    <t>914439</t>
  </si>
  <si>
    <t>DOPRAV ZNAČKY 100X150CM OCEL FÓLIE TŘ 2 - NÁJEMNÉ</t>
  </si>
  <si>
    <t>90 dní (3 měsíce) 4*90=360,000 [A]</t>
  </si>
  <si>
    <t>914922</t>
  </si>
  <si>
    <t>SLOUPKY A STOJKY DZ Z OCEL TRUBEK DO PATKY MONTÁŽ S PŘESUNEM</t>
  </si>
  <si>
    <t>pro dočasné DZ 15+8=23,000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</si>
  <si>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</si>
  <si>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</si>
  <si>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</si>
  <si>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23=23,000 [A]</t>
  </si>
  <si>
    <t>914929</t>
  </si>
  <si>
    <t>SLOUPKY A STOJKY DZ Z OCEL TRUBEK DO PATKY NÁJEMNÉ</t>
  </si>
  <si>
    <t>90 dní (3 měsíce) 90*23=2 070,000 [A]</t>
  </si>
  <si>
    <t>položka zahrnuje sazbu za pronájem dopravních značek a zařízení. Počet měrných jednotek se určí jako součin počtu sloupků a počtu dní použití</t>
  </si>
  <si>
    <t>11</t>
  </si>
  <si>
    <t>916112</t>
  </si>
  <si>
    <t>DOPRAV SVĚTLO VÝSTRAŽ SAMOSTATNÉ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</si>
  <si>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</si>
  <si>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</si>
  <si>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12</t>
  </si>
  <si>
    <t>916113</t>
  </si>
  <si>
    <t>DOPRAV SVĚTLO VÝSTRAŽ SAMOSTATNÉ - DEMONTÁŽ</t>
  </si>
  <si>
    <t>Položka zahrnuje odstranění, demontáž a odklizení zařízení s odvozem na předepsané místo</t>
  </si>
  <si>
    <t>13</t>
  </si>
  <si>
    <t>916119</t>
  </si>
  <si>
    <t>DOPRAV SVĚTLO VÝSTRAŽ SAMOSTATNÉ - NÁJEMNÉ</t>
  </si>
  <si>
    <t>90 dní (3 měsíce) 90*2=180,000 [A]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</si>
  <si>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</si>
  <si>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</si>
  <si>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</si>
  <si>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15</t>
  </si>
  <si>
    <t>916123</t>
  </si>
  <si>
    <t>DOPRAV SVĚTLO VÝSTRAŽ SOUPRAVA 3KS - DEMONTÁŽ</t>
  </si>
  <si>
    <t>16</t>
  </si>
  <si>
    <t>916129</t>
  </si>
  <si>
    <t>DOPRAV SVĚTLO VÝSTRAŽ SOUPRAVA 3KS - NÁJEMNÉ</t>
  </si>
  <si>
    <t>90 dní (3 měsíce) 90*1=90,000 [A]</t>
  </si>
  <si>
    <t>17</t>
  </si>
  <si>
    <t>916152</t>
  </si>
  <si>
    <t>SEMAFOROVÁ PŘENOSNÁ SOUPRAVA - MONTÁŽ S PŘESUNEM</t>
  </si>
  <si>
    <t>916153</t>
  </si>
  <si>
    <t>SEMAFOROVÁ PŘENOSNÁ SOUPRAVA - DEMONTÁŽ</t>
  </si>
  <si>
    <t>19</t>
  </si>
  <si>
    <t>916159</t>
  </si>
  <si>
    <t>SEMAFOROVÁ PŘENOSNÁ SOUPRAVA - NÁJEMNÉ</t>
  </si>
  <si>
    <t>20</t>
  </si>
  <si>
    <t>916322</t>
  </si>
  <si>
    <t>DOPRAVNÍ ZÁBRANY Z2 S FÓLIÍ TŘ 2 - MONTÁŽ S PŘESUNEM</t>
  </si>
  <si>
    <t>včetně přemístění dle postupu prací, Z2b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</si>
  <si>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</si>
  <si>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21</t>
  </si>
  <si>
    <t>916323</t>
  </si>
  <si>
    <t>DOPRAVNÍ ZÁBRANY Z2 S FÓLIÍ TŘ 2 - DEMONTÁŽ</t>
  </si>
  <si>
    <t>Z2b</t>
  </si>
  <si>
    <t>22</t>
  </si>
  <si>
    <t>916329</t>
  </si>
  <si>
    <t>DOPRAVNÍ ZÁBRANY Z2 S FÓLIÍ TŘ 2 - NÁJEMNÉ</t>
  </si>
  <si>
    <t>23</t>
  </si>
  <si>
    <t>916362</t>
  </si>
  <si>
    <t>SMĚROVACÍ DESKY Z4 OBOUSTR S FÓLIÍ TŘ 2 - MONTÁŽ S PŘESUNEM</t>
  </si>
  <si>
    <t>Z4 a;b 51+2=53,000 [A]</t>
  </si>
  <si>
    <t>24</t>
  </si>
  <si>
    <t>916363</t>
  </si>
  <si>
    <t>SMĚROVACÍ DESKY Z4 OBOUSTR S FÓLIÍ TŘ 2 - DEMONTÁŽ</t>
  </si>
  <si>
    <t>53=53,000 [A]</t>
  </si>
  <si>
    <t>25</t>
  </si>
  <si>
    <t>916369</t>
  </si>
  <si>
    <t>SMĚROVACÍ DESKY Z4 OBOUSTR S FÓLIÍ TŘ 2 - NÁJEMNÉ</t>
  </si>
  <si>
    <t>90 dní (3 měsíce) 90*53=4 770,000 [A]</t>
  </si>
  <si>
    <t>26</t>
  </si>
  <si>
    <t>916722</t>
  </si>
  <si>
    <t>UPEVŇOVACÍ KONSTR - PODKLADNÍ DESKA OD 28KG - MONTÁŽ S PŘESUNEM</t>
  </si>
  <si>
    <t>pro směrové desky 53=53,000 [A] 
pro svislé značky 27+4*2=35,000 [B] 
Celkem: A+B=88,000 [C]</t>
  </si>
  <si>
    <t>27</t>
  </si>
  <si>
    <t>916723</t>
  </si>
  <si>
    <t>UPEVŇOVACÍ KONSTR - PODKLADNÍ DESKA OD 28KG - DEMONTÁŽ</t>
  </si>
  <si>
    <t>pro směrové desky 53=53,000 [A] 
pro svislé značky 27+8=35,000 [B] 
Celkem: A+B=88,000 [C]</t>
  </si>
  <si>
    <t>28</t>
  </si>
  <si>
    <t>916729</t>
  </si>
  <si>
    <t>UPEVŇOVACÍ KONSTR - PODKL DESKA OD 28KG - NÁJEMNÉ</t>
  </si>
  <si>
    <t>90 dní (3 měsíce) 90*53=4 770,000 [A] 
pro svislé značky 90*35=3 150,000 [B] 
Celkem: A+B=7 920,000 [C]</t>
  </si>
  <si>
    <t>SO 103a</t>
  </si>
  <si>
    <t>Úsek silnice v k.ú. Rakvice st. 3.230 až 5.238</t>
  </si>
  <si>
    <t>014102</t>
  </si>
  <si>
    <t>POPLATKY ZA SKLÁDKU</t>
  </si>
  <si>
    <t>T</t>
  </si>
  <si>
    <t>převod m3 na t - 2t/m3 - odpadní zemina (čištění krajnic, výkopy, čištění příkopů, sejmutí drnu)  
převod m3 na t - 1.9t/m3 - kamenivo  
převod m3 na t - 2,3t/m3 - s obsahem betonu</t>
  </si>
  <si>
    <t>dle položky 11332 - podklad z kameniva 7,75*1.9=14,725 [A] 
dle položky 12273 - přebytečná zemina z odkopávek 7,84*2=15,680 [B] 
dle položky 56362 - čištění nánosu na sjezdech 4,5*2=9,000 [C] 
dle položky 12922 a 12924 - čištění nánosu na krajnici, celkem 23cm 1898*2*0.75*0,23*2=1 309,620 [D] 
dle položky 129972 - čištění propustku 25*1*2=50,000 [E] 
dle položky 12960.1/.2 - čištění kanálů (45*2*2)+(20*2*2)=260,000 [F] 
Celkem: A+B+C+D+E+F=1 659,025 [G]</t>
  </si>
  <si>
    <t>zahrnuje veškeré poplatky provozovateli skládky související s uložením odpadu na skládce.</t>
  </si>
  <si>
    <t>014122</t>
  </si>
  <si>
    <t>POPLATKY ZA SKLÁDKU TYP S-OO (OSTATNÍ ODPAD)</t>
  </si>
  <si>
    <t>beton, žulová kostka, betonové základy dopravních značek</t>
  </si>
  <si>
    <t>směrové sloupky 20kg/ks, betonový základ 30*0,02=0,600 [A] 
dopravní značení odstranění 2 ks betonových základů, 50kg/ks 2*0,05=0,100 [B] 
dle položky 914533 - betonové základy pro velkorozměrové značky a billboardy 0,6*2.3=1,380 [C] 
Celkem: A+B+C=2,080 [D]</t>
  </si>
  <si>
    <t>Zemní práce</t>
  </si>
  <si>
    <t>11120</t>
  </si>
  <si>
    <t>ODSTRANĚNÍ KŘOVIN</t>
  </si>
  <si>
    <t>M2</t>
  </si>
  <si>
    <t>odvozná vzdálenost v režii zhotovitele, včetně likvidace</t>
  </si>
  <si>
    <t>vpravo 39=39,000 [A] 
vlevo 39=39,000 [B] 
Celkem: A+B=78,000 [C]</t>
  </si>
  <si>
    <t>odstranění křovin a stromů do průměru 100 mm  
doprava dřevin bez ohledu na vzdálenost  
spálení na hromadách nebo štěpkování</t>
  </si>
  <si>
    <t>11130</t>
  </si>
  <si>
    <t>SEJMUTÍ DRNU</t>
  </si>
  <si>
    <t>tl.150mm, celková plocha odečtena z ACAD  
v místě nezpevněné krajnice na š. min 0,75m, mimo mostu SO 202 - 2018(celková délka úpravy)-120(délka vynechání mostu) celkem 1898m  
odvozná vzdálenost na meziskládku v režii zhotovitele - zpětné využití na stavbě</t>
  </si>
  <si>
    <t>4554-1898*0,75*2=1 707,000 [A]</t>
  </si>
  <si>
    <t>včetně vodorovné dopravy  a uložení na skládku</t>
  </si>
  <si>
    <t>11332</t>
  </si>
  <si>
    <t>ODSTRANĚNÍ PODKLADŮ ZPEVNĚNÝCH PLOCH Z KAMENIVA NESTMELENÉHO</t>
  </si>
  <si>
    <t>M3</t>
  </si>
  <si>
    <t>plocha brána z ACAD  
odstranění podsypu vozovky v místě plné konstrukce vozovky v prům. tl. 220mm  
odstranění podkladních vrstev v místě dvojřádku na š. 0,25m v prům. tl.100mm  
odstranění nánosu na stávajících nezpevněných sjezdech v tl. 100mm, bude položen asf. recyklát  
sjezdy z asf. recyklátu- km 4.918, km 5.225  
odvozná vzdálenost v režii zhotovitele</t>
  </si>
  <si>
    <t>v místě dvojřádku-odstavné plochy km 3.590 (65*2)*0.25*0.1=3,250 [A] 
sjezdy - 45*0.1=4,500 [B] 
Celkem: A+B=7,750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</si>
  <si>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</si>
  <si>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</si>
  <si>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</si>
  <si>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Frézovaný materiál bude likvidován a odvezen v režii zhotovitele  
výměra dle ACAD  
prům. tl. frézování na hl. trase 130mm, bude provedeno do lanka  
frézování na účelových komunikacích a odstavné ploše 110mm</t>
  </si>
  <si>
    <t>obnova krytu, celková plocha včetně odst. plochy v km 3.590, mimo most SO 202- ((0,1*2008*2)+16200)*0,13=2 158,208 [A] 
potřeba asf. recyklátu na nezpevněnou krajnici a sjezdy -((1898*0.75*2*0.13)+(45*0.1))=- 374,610 [B] 
Celkem: A+B=1 783,598 [C]</t>
  </si>
  <si>
    <t>Položka zahrnuje veškerou manipulaci s vybouranou sutí a s vybouranými hmotami vč. uložení na skládku. Nezahrnuje poplatek za skládku.</t>
  </si>
  <si>
    <t>RR</t>
  </si>
  <si>
    <t>odvozná vzdálenost v režii zhotovitele, materiál pro nezp. krajnici a sjezdy,  
mimo most SO 202  
odvoz asf. recyklátu na meziskádku</t>
  </si>
  <si>
    <t>potřeba asf. recyklátu na nezpevněnou krajnici a sjezdy (1898*0.75*2*0.13)+(45*0.1)=374,610 [A]</t>
  </si>
  <si>
    <t>11511</t>
  </si>
  <si>
    <t>ČERPÁNÍ VODY DO 500 L/MIN</t>
  </si>
  <si>
    <t>HOD</t>
  </si>
  <si>
    <t>včetně vybudování 2x čerpací studny v propustku v km 4.115</t>
  </si>
  <si>
    <t>200=200,000 [A]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</si>
  <si>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</si>
  <si>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</si>
  <si>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</si>
  <si>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tl. 150mm  
výměra odečtena z Acad  
bude využito na zpětné ohumusování,   
odvozná vzdálenost na meziskládku v režii zhotovitele</t>
  </si>
  <si>
    <t>úpravy propustku v km 4.115 300*0.15=45,000 [A]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</si>
  <si>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</si>
  <si>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</si>
  <si>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</si>
  <si>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výkop pro betonový základ 400x700 u propustku v km 4.115  
odvozná vzdálenost v režii zhotovitele</t>
  </si>
  <si>
    <t>28*0,4*0,7=7,840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</si>
  <si>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</si>
  <si>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</si>
  <si>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</si>
  <si>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dovoz z meziskládky  
dovozná vzdálenost v režii zhotovitele</t>
  </si>
  <si>
    <t>dle položky 11130 - 1707*0.15=256,050 [A] 
dle položky 12110 - 300*0.15=45,000 [B] 
Celkem: A+B=301,050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</si>
  <si>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</si>
  <si>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12922</t>
  </si>
  <si>
    <t>ČIŠTĚNÍ KRAJNIC OD NÁNOSU TL. DO 100MM</t>
  </si>
  <si>
    <t>čištění nánosu na krajnici, plocha odečtena z ACAD. - tl. 10cm, před frézováním, mimo most SO 202  
odvozná vzdálenost v režii zhotovitele</t>
  </si>
  <si>
    <t>1898*0.75*2=2 847,000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</si>
  <si>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</si>
  <si>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12924</t>
  </si>
  <si>
    <t>ČIŠTĚNÍ KRAJNIC OD NÁNOSU TL. DO 200MM</t>
  </si>
  <si>
    <t>čištění nánosu na krajnici, plocha odečtena z ACAD. - tl. 13cm - po odfrézování, mimo most SO 202  
odvozná vzdálenost v režii zhotovitele</t>
  </si>
  <si>
    <t>12960</t>
  </si>
  <si>
    <t>ČIŠTĚNÍ VODOTEČÍ A MELIORAČ KANÁLŮ OD NÁNOSŮ</t>
  </si>
  <si>
    <t>čištění příkopů v okoli propustku v km 4.115, předpokládano 2m3/mb  
odvozová vzdálenost v režii zhotovitele  
45*2=90m3</t>
  </si>
  <si>
    <t>v okolí propustku 2*45=90,000 [A]</t>
  </si>
  <si>
    <t>odstranění těsnících hrázek po provedení odláždění  
odvozová vzdálenost v režii zhotovitele</t>
  </si>
  <si>
    <t>u propustku v km 4.115 2*20=40,000 [A]</t>
  </si>
  <si>
    <t>129972</t>
  </si>
  <si>
    <t>ČIŠTĚNÍ POTRUBÍ DN DO 1200MM</t>
  </si>
  <si>
    <t>M</t>
  </si>
  <si>
    <t>čištění propustku v km 4.115  
délka odečtena z ACAD, předpoklad 1m3/m  
odvozná vzdálenost v režii zhotovitele</t>
  </si>
  <si>
    <t>pročištění potrubí propustku km 4.115 25=25,000 [A]</t>
  </si>
  <si>
    <t>17120</t>
  </si>
  <si>
    <t>ULOŽENÍ SYPANINY DO NÁSYPŮ A NA SKLÁDKY BEZ ZHUTNĚNÍ</t>
  </si>
  <si>
    <t>uložení sypaniny na skládku a meziskládku</t>
  </si>
  <si>
    <t>dle položky 12273 - přebytečná zemina z odkopávek 7,84=7,840 [A] 
dle položky 12110 - úpravy propustku v km 4.115 300*0.15=45,000 [B] 
Celkem: A+B=52,840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</si>
  <si>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</si>
  <si>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</si>
  <si>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</si>
  <si>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čel propustku v km 4.115</t>
  </si>
  <si>
    <t>štěrkodrť 0/32 vtok 10=10,000 [A] 
štěrkodrť 0/32 výtok 10=10,000 [B] 
Celkem: A+B=20,000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</si>
  <si>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</si>
  <si>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17780</t>
  </si>
  <si>
    <t>ZEMNÍ HRÁZKY Z NAKUPOVANÝCH MATERIÁLŮ</t>
  </si>
  <si>
    <t>hrázky u propustku v km 4.115 20+20=40,000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</si>
  <si>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</si>
  <si>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</si>
  <si>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</si>
  <si>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v místě dvojřádku z žulové kostky  
na pláni 52m2  
na parapláni 52m2  
0,4m - šířka upravované pláně</t>
  </si>
  <si>
    <t>v místě dvojřádku z žul. kostky (65*2)*0.4*2=104,000 [A]</t>
  </si>
  <si>
    <t>položka zahrnuje úpravu pláně včetně vyrovnání výškových rozdílů. Míru zhutnění určuje projekt.</t>
  </si>
  <si>
    <t>18222</t>
  </si>
  <si>
    <t>ROZPROSTŘENÍ ORNICE VE SVAHU V TL DO 0,15M</t>
  </si>
  <si>
    <t>nezpevněná krajnice na š. min. 0.75m-za svodidlem, ohumusování nezpevněné krajnice v tl. 15cm</t>
  </si>
  <si>
    <t>úpravy u propustku v km 4.115 300=300,000 [A] 
nezpevněná krajnice - ohumusování 1707=1 707,000 [B] 
Celkem: A+B=2 007,000 [C]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</si>
  <si>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</si>
  <si>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</si>
  <si>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</si>
  <si>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viz položka 12110 - sejmutí ornice  
nezpevněná krajnice na š. min. 0,75m</t>
  </si>
  <si>
    <t>u propustku v km 4.115 300=300,000 [A] 
1707=1 707,000 [B] 
Celkem: A+B=2 007,000 [C]</t>
  </si>
  <si>
    <t>Zahrnuje dodání předepsané travní směsi, její výsev na ornici, zalévání, první pokosení, to vše bez ohledu na sklon terénu</t>
  </si>
  <si>
    <t>Vodorovné konstrukce</t>
  </si>
  <si>
    <t>45131A</t>
  </si>
  <si>
    <t>PODKLADNÍ A VÝPLŇOVÉ VRSTVY Z PROSTÉHO BETONU C20/25</t>
  </si>
  <si>
    <t>podkladní beton pod kamennou dlažbu tl. 150mm u vtoku a výtoku propustku v km 4.115  
beton C 20/25 nXF3  
betonový základ pro dlažbu 400x700, dl. 28m</t>
  </si>
  <si>
    <t>25*2*0.15=7,500 [A] 
28*0,4*0,7=7,840 [B] 
Celkem: A+B=15,340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</si>
  <si>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</si>
  <si>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465512</t>
  </si>
  <si>
    <t>DLAŽBY Z LOMOVÉHO KAMENE NA MC</t>
  </si>
  <si>
    <t>odláždění vtoku a výtoku kamenem do betonu u úprav propustku km 4.115  
kámen tl. 200mm</t>
  </si>
  <si>
    <t>25*2*0.2=10,000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</si>
  <si>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</si>
  <si>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</si>
  <si>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561431</t>
  </si>
  <si>
    <t>KAMENIVO ZPEVNĚNÉ CEMENTEM TŘ. I TL. DO 150MM</t>
  </si>
  <si>
    <t>podkladní vrstva ze směsi stmelené cementem SC C8/10 tl. 150mm  
v místě dvojřádku z žulové kostky na š. 0,4m</t>
  </si>
  <si>
    <t>doplnění konstr. vrstev v místě dvojřádku (65*2)*0.4=52,000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</si>
  <si>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</si>
  <si>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56335</t>
  </si>
  <si>
    <t>VOZOVKOVÉ VRSTVY ZE ŠTĚRKODRTI TL. DO 250MM</t>
  </si>
  <si>
    <t>ŠDa 0-63 tl. 220mm  
v místě dvojřádku z žulové kostky na š. 0,4m  
v místě sil. obrub na š. 0,50m</t>
  </si>
  <si>
    <t>doplnění konstr. vrstvev v místě dvojřádku u odstavných ploch (65*2)*0.4=52,000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</si>
  <si>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</si>
  <si>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56362</t>
  </si>
  <si>
    <t>VOZOVKOVÉ VRSTVY Z RECYKLOVANÉHO MATERIÁLU TL DO 100MM</t>
  </si>
  <si>
    <t>zpevnění sjezdu vrstvou hutněného asf. recyklátu, stávající nezpevněné sjezdy  
sjezdy z asf. recyklátu- km 4.918, km 5.225  
včetně dovozu z meziskládky</t>
  </si>
  <si>
    <t>45=45,000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</si>
  <si>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</si>
  <si>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56963</t>
  </si>
  <si>
    <t>ZPEVNĚNÍ KRAJNIC Z RECYKLOVANÉHO MATERIÁLU TL DO 150MM</t>
  </si>
  <si>
    <t>zpevnění krajnic z asf. recyklátu tl. 130mm, mimo most SO 202  
včetně dovozu z meziskládky  
2847*0.13=370,11m3</t>
  </si>
  <si>
    <t>29</t>
  </si>
  <si>
    <t>572214</t>
  </si>
  <si>
    <t>SPOJOVACÍ POSTŘIK Z MODIFIK EMULZE DO 0,5KG/M2</t>
  </si>
  <si>
    <t>0,3kg/m2</t>
  </si>
  <si>
    <t>obnova krytu, celková plocha včetně odst. plochy v km 3.590, mimo most SO 202 +rozšíření vrstev  
16200+(1898*0.07*2)=16 465,720 [A] 
účelové komunikace-napojení sjezdů+rozšíření vrstev 
83+(4*0.07*2)=83,560 [B] 
Celkem: A+B=16 549,280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</si>
  <si>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</si>
  <si>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30</t>
  </si>
  <si>
    <t>572224</t>
  </si>
  <si>
    <t>SPOJOVACÍ POSTŘIK Z MODIFIK EMULZE DO 1,0KG/M2</t>
  </si>
  <si>
    <t>0,6kg/m2</t>
  </si>
  <si>
    <t>obnova krytu, celková plocha včetně odst. plochy v km 3.590, mimo most SO 202 +rozšíření vrstev  
16200+(1898*0.14*2)=16 731,440 [A] 
účelové komunikace-napojení sjezdů+rozšíření vrstev 
83+(4*0.14*2)=84,120 [B] 
Celkem: A+B=16 815,560 [C]</t>
  </si>
  <si>
    <t>31</t>
  </si>
  <si>
    <t>574B34</t>
  </si>
  <si>
    <t>ASFALTOVÝ BETON PRO OBRUSNÉ VRSTVY MODIFIK ACO 11+, 11S TL. 40MM</t>
  </si>
  <si>
    <t>ACO 11+ modifik</t>
  </si>
  <si>
    <t>obnova krytu, celková plocha včetně odst. plochy v km 3.590, mimo most SO 202 - 16200=16 200,000 [A] 
účelové komunikace a sjezdy - 83=83,000 [B] 
Celkem: A+B=16 283,000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</si>
  <si>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</si>
  <si>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32</t>
  </si>
  <si>
    <t>574D06</t>
  </si>
  <si>
    <t>ASFALTOVÝ BETON PRO LOŽNÍ VRSTVY MODIFIK ACL 16+, 16S</t>
  </si>
  <si>
    <t>ACL 16+ modifik 
plocha odečtena z ACAD. 
uvažováno 2cm - materiál pro vyrovnání povrchu (vytvoření požadovaného příčného sklonu) vozovky v ložné vrstvě</t>
  </si>
  <si>
    <t>obnova krytu vozovky,celková plocha včetně odst. plochy v km 3.590 - 16200*0.1*0.02=32,400 [A]</t>
  </si>
  <si>
    <t>33</t>
  </si>
  <si>
    <t>574D66</t>
  </si>
  <si>
    <t>ASFALTOVÝ BETON PRO LOŽNÍ VRSTVY MODIFIK ACL 16+, 16S TL. 70MM</t>
  </si>
  <si>
    <t>ACL 16+ modifik 
rozšíření vrstvy 11cm</t>
  </si>
  <si>
    <t>obnova krytu, celková plocha včetně odst. plochy v km 3.590, mimo most SO 202 +rozšíření vrstvy 16200+(1898*0.11*2)=16 617,560 [A] 
účelové komunikace+rozšíření vrstvy - 83+(4*0.11*2)=83,880 [B] 
Celkem: A+B=16 701,440 [C]</t>
  </si>
  <si>
    <t>34</t>
  </si>
  <si>
    <t>57775</t>
  </si>
  <si>
    <t>REPROFILACE ASF VRSTVY RECYKLACÍ ZA HORKA REMIX TL 60MM</t>
  </si>
  <si>
    <t>recyklace stávající horní podkladní vrstvy za horka na místě technologií REMIX zpracováním na ložní recyklovanou vrstvu ACL 16 R tl. 60 mm podle TP 209 s přidáním doplňkové směsi v množství 50 kg/m2 podle průkazních zkoušek (tloušťka vrstvy 40 + 20 mm);  
včetně dodání veškerého materiálu  
rozšíření vrstvy 17cm</t>
  </si>
  <si>
    <t>obnova krytu, celková plocha včetně odst. plochy v km 3.590, mimo most a SO 202 +rozšíření vrstvy - 16200+(1898*2*0.17)=16 845,320 [A]</t>
  </si>
  <si>
    <t>- dodání materiálů předepsaných pro recyklaci za horka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</si>
  <si>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35</t>
  </si>
  <si>
    <t>58920</t>
  </si>
  <si>
    <t>VÝPLŇ SPAR MODIFIKOVANÝM ASFALTEM</t>
  </si>
  <si>
    <t>včetně prořezání</t>
  </si>
  <si>
    <t>střední dělící sprára 1898=1 898,000 [A] 
příčné spáry-pracovní spáry 1898/200*10=94,900 [B] 
spáry u sjezdů 55=55,000 [C] 
v místě vícepruhů silnice II/425 120=120,000 [D] 
Celkem: A+B+C+D=2 167,900 [E]</t>
  </si>
  <si>
    <t>položka zahrnuje:  
- dodávku předepsaného materiálu  
- vyčištění a výplň spar tímto materiálem</t>
  </si>
  <si>
    <t>Úpravy povrchů, podlahy, výplně otvorů</t>
  </si>
  <si>
    <t>36</t>
  </si>
  <si>
    <t>626112</t>
  </si>
  <si>
    <t>REPROFILACE PODHLEDŮ, SVISLÝCH PLOCH SANAČNÍ MALTOU JEDNOVRST TL 20MM</t>
  </si>
  <si>
    <t>římsy a čela u propustku v km 4.115  
jemná sanační malta 2cm  
související položky 93852, 938543, 78383, 9111A1</t>
  </si>
  <si>
    <t>(6*2+1*6+0.4*6+0.4*0.4*2)*2=41,440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</si>
  <si>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</si>
  <si>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37</t>
  </si>
  <si>
    <t>626122</t>
  </si>
  <si>
    <t>REPROFILACE PODHLEDŮ, SVISLÝCH PLOCH SANAČNÍ MALTOU DVOUVRST TL 50MM</t>
  </si>
  <si>
    <t>římsy a čela u propustku v km 4.115  
hrubá sanační malta 5cm  
související položky 93852, 938543, 78383, 9111A1</t>
  </si>
  <si>
    <t>Přidružená stavební výroba</t>
  </si>
  <si>
    <t>38</t>
  </si>
  <si>
    <t>78383</t>
  </si>
  <si>
    <t>NÁTĚRY BETON KONSTR TYP S4 (OS-C)</t>
  </si>
  <si>
    <t>ochranný nátěr říms typu S4 + sjednocující nátěr čel propustku barvy šedé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</si>
  <si>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</si>
  <si>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39</t>
  </si>
  <si>
    <t>9111A1</t>
  </si>
  <si>
    <t>ZÁBRADLÍ SILNIČNÍ S VODOR MADLY - DODÁVKA A MONTÁŽ</t>
  </si>
  <si>
    <t>u propustku v km 4.115, dvoumadlové zábradlí, uchyceno na patní plechy, včetně vývrtů, chem. kotev, uchycení a podmazání patních plechů  
PKO - žárové zinkování a dvojvrstvý nátěr (RAL/5002)</t>
  </si>
  <si>
    <t>6+6=12,000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</si>
  <si>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</si>
  <si>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40</t>
  </si>
  <si>
    <t>9113A1</t>
  </si>
  <si>
    <t>SVODIDLO OCEL SILNIČ JEDNOSTR, ÚROVEŇ ZADRŽ N1, N2 - DODÁVKA A MONTÁŽ</t>
  </si>
  <si>
    <t>osazení silničního svodidla se stupněm zadržení N2, včetně dlouhých výškových náběhů dl. 8m</t>
  </si>
  <si>
    <t>km 3.635-4.700 - 1065=1 065,000 [A] 
km 4.068-4.700 - 632=632,000 [B] 
km 4.820-5.091 - 271=271,000 [C] 
km 4.820-5.238 - 418=418,000 [D] 
Celkem: A+B+C+D=2 386,000 [E]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</si>
  <si>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</si>
  <si>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41</t>
  </si>
  <si>
    <t>9113A3</t>
  </si>
  <si>
    <t>SVODIDLO OCEL SILNIČ JEDNOSTR, ÚROVEŇ ZADRŽ N1, N2 - DEMONTÁŽ S PŘESUNEM</t>
  </si>
  <si>
    <t>odstranění stávajícího svodidla  
odpad bude likvidován a odvezen v režii zhotovitele</t>
  </si>
  <si>
    <t>položka zahrnuje:  
- demontáž a odstranění zařízení  
- jeho odvoz na předepsané místo</t>
  </si>
  <si>
    <t>42</t>
  </si>
  <si>
    <t>91228</t>
  </si>
  <si>
    <t>SMĚROVÉ SLOUPKY Z PLAST HMOT VČETNĚ ODRAZNÉHO PÁSKU</t>
  </si>
  <si>
    <t>směrové sloupky bílé s ocelovým kotvícím trnem, po 50m v přímé dle ČSN 73 6101  
5248*2-4535/50=125ks</t>
  </si>
  <si>
    <t>33=33,000 [A]</t>
  </si>
  <si>
    <t>položka zahrnuje:  
- dodání a osazení sloupku včetně nutných zemních prací  
- vnitrostaveništní a mimostaveništní doprava  
- odrazky plastové nebo z retroreflexní fólie</t>
  </si>
  <si>
    <t>43</t>
  </si>
  <si>
    <t>a</t>
  </si>
  <si>
    <t>směrové sloupky červené u ÚK Z11g -  zabetonování do betonové patky</t>
  </si>
  <si>
    <t>2*2=4,000 [A]</t>
  </si>
  <si>
    <t>44</t>
  </si>
  <si>
    <t>912283</t>
  </si>
  <si>
    <t>SMĚROVÉ SLOUPKY Z PLAST HMOT - DEMONTÁŽ A ODVOZ</t>
  </si>
  <si>
    <t>odstranění stávajících směrových sloupků, odvozná vzdálenost a likvidace v režii zhotovitele</t>
  </si>
  <si>
    <t>30=30,000 [A]</t>
  </si>
  <si>
    <t>položka zahrnuje demontáž stávajícího sloupku, jeho odvoz do skladu nebo na skládku</t>
  </si>
  <si>
    <t>45</t>
  </si>
  <si>
    <t>91238</t>
  </si>
  <si>
    <t>SMĚROVÉ SLOUPKY Z PLAST HMOT - NÁSTAVCE NA SVODIDLA VČETNĚ ODRAZNÉHO PÁSKU</t>
  </si>
  <si>
    <t>2386/50 - nástavce po 50m dle ČSN 73 6101</t>
  </si>
  <si>
    <t>58=58,000 [A]</t>
  </si>
  <si>
    <t>46</t>
  </si>
  <si>
    <t>91267</t>
  </si>
  <si>
    <t>ODRAZKY NA SVODIDLA</t>
  </si>
  <si>
    <t>- kompletní dodávka se všemi pomocnými a doplňujícími pracemi a součástmi</t>
  </si>
  <si>
    <t>47</t>
  </si>
  <si>
    <t>914141</t>
  </si>
  <si>
    <t>DOPRAV ZNAČ ZÁKL VEL OCEL FÓLIE TŘ 3 - DODÁVKA A MONT</t>
  </si>
  <si>
    <t>SDZ základní velikosti v reflexním pozinkovaném provedení s fólií 3M se 7letou životností s dvojitým ohybem na okraji.  
značky budou osazeny na nových sloupcích kotvených do betonových patek.  
osazení 3ks DZ, vč.  sloupků a betonových základů-3ks, 1 značka budou zrušena IP 19 - bez náhrady  
-km 3,320 vlevo 1xP1-pravá nová  
-km 3,345 vlevo 1xB20a   
-km 3,440 vlevo 1xIJ7</t>
  </si>
  <si>
    <t>3=3,000 [A]</t>
  </si>
  <si>
    <t>položka zahrnuje:  
- dodávku a montáž značek v požadovaném provedení</t>
  </si>
  <si>
    <t>48</t>
  </si>
  <si>
    <t>914143</t>
  </si>
  <si>
    <t>DOPRAV ZNAČ ZÁKL VEL OCEL FÓLIE TŘ 3 - DEMONTÁŽ</t>
  </si>
  <si>
    <t>demontáž stávajících značek2ks, vč. sloupků a patek - 2ks 
sloupky - odvoz a likvidace v režii zhotovitele vč. skládkovného 
patky - poplatek za skládku viz položka 014122</t>
  </si>
  <si>
    <t>49</t>
  </si>
  <si>
    <t>914531</t>
  </si>
  <si>
    <t>DOPRAV ZNAČ VELKOPLOŠ OCEL LAMELY FÓLIE TŘ 3 - DOD A MONT</t>
  </si>
  <si>
    <t>IP 22 1500x1000mm - 1ks, 2 sloupky+ 2 betonové základy - 0,5x0,5x1m  
IP 19 1500x1000mm - 1ks, 2 sloupky+2 betonové základy  - 0,5x0,5x1m</t>
  </si>
  <si>
    <t>1*1.5*1=1,500 [A] 
1*1.5*1=1,500 [B] 
Celkem: A+B=3,000 [C]</t>
  </si>
  <si>
    <t>50</t>
  </si>
  <si>
    <t>IS9b 3000x2000mm - 1ks, výměna DZ na stávající podpěrné konstrukci</t>
  </si>
  <si>
    <t>1*3*2=6,000 [A]</t>
  </si>
  <si>
    <t>51</t>
  </si>
  <si>
    <t>914533</t>
  </si>
  <si>
    <t>DOPRAV ZNAČ VELKOPLOŠ OCEL LAMELY FÓLIE TŘ 3 - DEMONTÁŽ</t>
  </si>
  <si>
    <t>IS9b 3000x2000mm - 1ks, náhrada DZ na stávající podpěrné konstrukci 
IP 22 1500x1000mm - 1ks, 2 sloupky+betonové základy - 0,5x0.5x1m(2kusy - 0,5m3) 
IP 19 1500x1000mm - 1ks, 2 sloupky+betonové základy - 0,5x0.5x1m(2kusy - 0,5m3) 
betonové základy  - poplatek za skládku viz položka 014122 
sloupky - odvoz a likvidace v režii zhotovitele</t>
  </si>
  <si>
    <t>1*3*2=6,000 [A] 
1*1.5*1=1,500 [B] 
1*1.5*1=1,500 [C] 
Celkem: A+B+C=9,000 [D]</t>
  </si>
  <si>
    <t>52</t>
  </si>
  <si>
    <t>915221</t>
  </si>
  <si>
    <t>VODOR DOPRAV ZNAČ PLASTEM STRUKTURÁLNÍ NEHLUČNÉ - DOD A POKLÁDKA</t>
  </si>
  <si>
    <t>střední dělící čáry V1a (0.125), V2a 3/1.5/0.125, V2b 3/6/0.125  
dopravní stín V13  
předběžné šipky V9b</t>
  </si>
  <si>
    <t>strukturální studený plast bez zvučícího efektu 
střední dělící čáraV1a, V2a, V2b 2018*0,125=252,250 [A] 
střední dělící čára V1a 130*2*0.125=32,500 [B] 
dopravní stín V13 33*0.5=16,500 [C] 
předběžné šipky V9b 1*5*3=15,000 [D] 
Celkem: A+B+C+D=316,250 [E]</t>
  </si>
  <si>
    <t>položka zahrnuje:  
- dodání a pokládku nátěrového materiálu (měří se pouze natíraná plocha)  
- předznačení a reflexní úpravu</t>
  </si>
  <si>
    <t>53</t>
  </si>
  <si>
    <t>915231</t>
  </si>
  <si>
    <t>VODOR DOPRAV ZNAČ PLASTEM PROFIL ZVUČÍCÍ - DOD A POKLÁDKA</t>
  </si>
  <si>
    <t>zvučící strukturální studený plast  
V4 - vodící čára</t>
  </si>
  <si>
    <t>silnice II/425 - 2018*2*0.25=1 009,000 [A]</t>
  </si>
  <si>
    <t>54</t>
  </si>
  <si>
    <t>91772</t>
  </si>
  <si>
    <t>OBRUBA Z DLAŽEBNÍCH KOSTEK DROBNÝCH</t>
  </si>
  <si>
    <t>dvojřádek š. 0,25m ze žulových kostek podél odstavných ploch, vč. spárování materiálem M25 XF4, včetně betonového lože z betonu C 20/25 nXF3  
vynásobeno 2x - 2 řady kostek  
v místě odstavné plochy v km 3.590</t>
  </si>
  <si>
    <t>odstavná plocha km km 3.590 
(65*2)*2=260,000 [A]</t>
  </si>
  <si>
    <t>Položka zahrnuje:  
dodání a pokládku jedné řady dlažebních kostek o rozměrech předepsaných zadávací dokumentací  
betonové lože i boční betonovou opěrku.</t>
  </si>
  <si>
    <t>55</t>
  </si>
  <si>
    <t>919111</t>
  </si>
  <si>
    <t>ŘEZÁNÍ ASFALTOVÉHO KRYTU VOZOVEK TL DO 50MM</t>
  </si>
  <si>
    <t>v místě dvojřádku (65*2)*2=260,000 [A]</t>
  </si>
  <si>
    <t>položka zahrnuje řezání vozovkové vrstvy v předepsané tloušťce, včetně spotřeby vody</t>
  </si>
  <si>
    <t>56</t>
  </si>
  <si>
    <t>938543</t>
  </si>
  <si>
    <t>OČIŠTĚNÍ BETON KONSTR OTRYSKÁNÍM TLAK VODOU DO 1000 BARŮ</t>
  </si>
  <si>
    <t>očištění povrchu říms a čel propustku v km 4.115, tlak 1000 barů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</si>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</sst>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tabSelected="1"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8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0+O10</f>
      </c>
      <c t="s">
        <v>8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19</v>
      </c>
      <c s="32">
        <f>0+I10</f>
      </c>
      <c r="O3" t="s">
        <v>15</v>
      </c>
      <c t="s">
        <v>18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16</v>
      </c>
      <c t="s">
        <v>18</v>
      </c>
    </row>
    <row r="5" spans="1:16" ht="12.75" customHeight="1">
      <c r="A5" t="s">
        <v>10</v>
      </c>
      <c s="8" t="s">
        <v>7</v>
      </c>
      <c s="9" t="s">
        <v>11</v>
      </c>
      <c s="1"/>
      <c s="10" t="s">
        <v>12</v>
      </c>
      <c s="1"/>
      <c s="1"/>
      <c s="1"/>
      <c s="1"/>
      <c r="O5" t="s">
        <v>17</v>
      </c>
      <c t="s">
        <v>18</v>
      </c>
    </row>
    <row r="6" spans="1:9" ht="12.75" customHeight="1">
      <c r="A6" t="s">
        <v>13</v>
      </c>
      <c s="12" t="s">
        <v>14</v>
      </c>
      <c s="13" t="s">
        <v>19</v>
      </c>
      <c s="5"/>
      <c s="14" t="s">
        <v>20</v>
      </c>
      <c s="5"/>
      <c s="5"/>
      <c s="5"/>
      <c s="5"/>
    </row>
    <row r="7" spans="1:9" ht="12.75" customHeight="1">
      <c r="A7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33</v>
      </c>
      <c s="11"/>
    </row>
    <row r="8" spans="1:9" ht="12.75" customHeight="1">
      <c r="A8" s="11"/>
      <c s="11"/>
      <c s="11"/>
      <c s="11"/>
      <c s="11"/>
      <c s="11"/>
      <c s="11"/>
      <c s="11" t="s">
        <v>34</v>
      </c>
      <c s="11" t="s">
        <v>36</v>
      </c>
    </row>
    <row r="9" spans="1:9" ht="12.75" customHeight="1">
      <c r="A9" s="11" t="s">
        <v>22</v>
      </c>
      <c s="11" t="s">
        <v>24</v>
      </c>
      <c s="11" t="s">
        <v>18</v>
      </c>
      <c s="11" t="s">
        <v>8</v>
      </c>
      <c s="11" t="s">
        <v>28</v>
      </c>
      <c s="11" t="s">
        <v>30</v>
      </c>
      <c s="11" t="s">
        <v>32</v>
      </c>
      <c s="11" t="s">
        <v>35</v>
      </c>
      <c s="11" t="s">
        <v>37</v>
      </c>
    </row>
    <row r="10" spans="1:18" ht="12.75" customHeight="1">
      <c r="A10" s="19" t="s">
        <v>38</v>
      </c>
      <c s="19"/>
      <c s="20" t="s">
        <v>22</v>
      </c>
      <c s="19"/>
      <c s="21" t="s">
        <v>39</v>
      </c>
      <c s="19"/>
      <c s="19"/>
      <c s="19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8" t="s">
        <v>40</v>
      </c>
      <c s="23" t="s">
        <v>18</v>
      </c>
      <c s="23" t="s">
        <v>41</v>
      </c>
      <c s="18" t="s">
        <v>42</v>
      </c>
      <c s="24" t="s">
        <v>43</v>
      </c>
      <c s="25" t="s">
        <v>44</v>
      </c>
      <c s="26">
        <v>1</v>
      </c>
      <c s="27">
        <v>0</v>
      </c>
      <c s="27">
        <f>ROUND(ROUND(H11,2)*ROUND(G11,3),2)</f>
      </c>
      <c r="O11">
        <f>(I11*21)/100</f>
      </c>
      <c t="s">
        <v>18</v>
      </c>
    </row>
    <row r="12" spans="1:5" ht="25.5">
      <c r="A12" s="28" t="s">
        <v>45</v>
      </c>
      <c r="E12" s="29" t="s">
        <v>46</v>
      </c>
    </row>
    <row r="13" spans="1:5" ht="12.75">
      <c r="A13" s="30" t="s">
        <v>47</v>
      </c>
      <c r="E13" s="31" t="s">
        <v>42</v>
      </c>
    </row>
    <row r="14" spans="1:5" ht="12.75">
      <c r="A14" t="s">
        <v>48</v>
      </c>
      <c r="E14" s="29" t="s">
        <v>49</v>
      </c>
    </row>
    <row r="15" spans="1:16" ht="12.75">
      <c r="A15" s="18" t="s">
        <v>40</v>
      </c>
      <c s="23" t="s">
        <v>8</v>
      </c>
      <c s="23" t="s">
        <v>50</v>
      </c>
      <c s="18" t="s">
        <v>42</v>
      </c>
      <c s="24" t="s">
        <v>51</v>
      </c>
      <c s="25" t="s">
        <v>44</v>
      </c>
      <c s="26">
        <v>1</v>
      </c>
      <c s="27">
        <v>0</v>
      </c>
      <c s="27">
        <f>ROUND(ROUND(H15,2)*ROUND(G15,3),2)</f>
      </c>
      <c r="O15">
        <f>(I15*21)/100</f>
      </c>
      <c t="s">
        <v>18</v>
      </c>
    </row>
    <row r="16" spans="1:5" ht="12.75">
      <c r="A16" s="28" t="s">
        <v>45</v>
      </c>
      <c r="E16" s="29" t="s">
        <v>52</v>
      </c>
    </row>
    <row r="17" spans="1:5" ht="12.75">
      <c r="A17" s="30" t="s">
        <v>47</v>
      </c>
      <c r="E17" s="31" t="s">
        <v>42</v>
      </c>
    </row>
    <row r="18" spans="1:5" ht="12.75">
      <c r="A18" t="s">
        <v>48</v>
      </c>
      <c r="E18" s="29" t="s">
        <v>49</v>
      </c>
    </row>
    <row r="19" spans="1:16" ht="12.75">
      <c r="A19" s="18" t="s">
        <v>40</v>
      </c>
      <c s="23" t="s">
        <v>30</v>
      </c>
      <c s="23" t="s">
        <v>53</v>
      </c>
      <c s="18" t="s">
        <v>42</v>
      </c>
      <c s="24" t="s">
        <v>54</v>
      </c>
      <c s="25" t="s">
        <v>44</v>
      </c>
      <c s="26">
        <v>1</v>
      </c>
      <c s="27">
        <v>0</v>
      </c>
      <c s="27">
        <f>ROUND(ROUND(H19,2)*ROUND(G19,3),2)</f>
      </c>
      <c r="O19">
        <f>(I19*21)/100</f>
      </c>
      <c t="s">
        <v>18</v>
      </c>
    </row>
    <row r="20" spans="1:5" ht="12.75">
      <c r="A20" s="28" t="s">
        <v>45</v>
      </c>
      <c r="E20" s="29" t="s">
        <v>55</v>
      </c>
    </row>
    <row r="21" spans="1:5" ht="12.75">
      <c r="A21" s="30" t="s">
        <v>47</v>
      </c>
      <c r="E21" s="31" t="s">
        <v>42</v>
      </c>
    </row>
    <row r="22" spans="1:5" ht="63.75">
      <c r="A22" t="s">
        <v>48</v>
      </c>
      <c r="E22" s="29" t="s">
        <v>56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8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0+O10</f>
      </c>
      <c t="s">
        <v>8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2">
        <f>0+I10</f>
      </c>
      <c r="O3" t="s">
        <v>15</v>
      </c>
      <c t="s">
        <v>18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16</v>
      </c>
      <c t="s">
        <v>18</v>
      </c>
    </row>
    <row r="5" spans="1:16" ht="12.75" customHeight="1">
      <c r="A5" t="s">
        <v>10</v>
      </c>
      <c s="8" t="s">
        <v>7</v>
      </c>
      <c s="9" t="s">
        <v>11</v>
      </c>
      <c s="1"/>
      <c s="10" t="s">
        <v>12</v>
      </c>
      <c s="1"/>
      <c s="1"/>
      <c s="1"/>
      <c s="1"/>
      <c r="O5" t="s">
        <v>17</v>
      </c>
      <c t="s">
        <v>18</v>
      </c>
    </row>
    <row r="6" spans="1:9" ht="12.75" customHeight="1">
      <c r="A6" t="s">
        <v>13</v>
      </c>
      <c s="12" t="s">
        <v>14</v>
      </c>
      <c s="13" t="s">
        <v>57</v>
      </c>
      <c s="5"/>
      <c s="14" t="s">
        <v>20</v>
      </c>
      <c s="5"/>
      <c s="5"/>
      <c s="5"/>
      <c s="5"/>
    </row>
    <row r="7" spans="1:9" ht="12.75" customHeight="1">
      <c r="A7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33</v>
      </c>
      <c s="11"/>
    </row>
    <row r="8" spans="1:9" ht="12.75" customHeight="1">
      <c r="A8" s="11"/>
      <c s="11"/>
      <c s="11"/>
      <c s="11"/>
      <c s="11"/>
      <c s="11"/>
      <c s="11"/>
      <c s="11" t="s">
        <v>34</v>
      </c>
      <c s="11" t="s">
        <v>36</v>
      </c>
    </row>
    <row r="9" spans="1:9" ht="12.75" customHeight="1">
      <c r="A9" s="11" t="s">
        <v>22</v>
      </c>
      <c s="11" t="s">
        <v>24</v>
      </c>
      <c s="11" t="s">
        <v>18</v>
      </c>
      <c s="11" t="s">
        <v>8</v>
      </c>
      <c s="11" t="s">
        <v>28</v>
      </c>
      <c s="11" t="s">
        <v>30</v>
      </c>
      <c s="11" t="s">
        <v>32</v>
      </c>
      <c s="11" t="s">
        <v>35</v>
      </c>
      <c s="11" t="s">
        <v>37</v>
      </c>
    </row>
    <row r="10" spans="1:18" ht="12.75" customHeight="1">
      <c r="A10" s="19" t="s">
        <v>38</v>
      </c>
      <c s="19"/>
      <c s="20" t="s">
        <v>22</v>
      </c>
      <c s="19"/>
      <c s="21" t="s">
        <v>39</v>
      </c>
      <c s="19"/>
      <c s="19"/>
      <c s="19"/>
      <c s="22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18" t="s">
        <v>40</v>
      </c>
      <c s="23" t="s">
        <v>18</v>
      </c>
      <c s="23" t="s">
        <v>58</v>
      </c>
      <c s="18" t="s">
        <v>59</v>
      </c>
      <c s="24" t="s">
        <v>60</v>
      </c>
      <c s="25" t="s">
        <v>44</v>
      </c>
      <c s="26">
        <v>1</v>
      </c>
      <c s="27">
        <v>0</v>
      </c>
      <c s="27">
        <f>ROUND(ROUND(H11,2)*ROUND(G11,3),2)</f>
      </c>
      <c r="O11">
        <f>(I11*21)/100</f>
      </c>
      <c t="s">
        <v>18</v>
      </c>
    </row>
    <row r="12" spans="1:5" ht="12.75">
      <c r="A12" s="28" t="s">
        <v>45</v>
      </c>
      <c r="E12" s="29" t="s">
        <v>42</v>
      </c>
    </row>
    <row r="13" spans="1:5" ht="12.75">
      <c r="A13" s="30" t="s">
        <v>47</v>
      </c>
      <c r="E13" s="31" t="s">
        <v>42</v>
      </c>
    </row>
    <row r="14" spans="1:5" ht="12.75">
      <c r="A14" t="s">
        <v>48</v>
      </c>
      <c r="E14" s="29" t="s">
        <v>42</v>
      </c>
    </row>
    <row r="15" spans="1:16" ht="12.75">
      <c r="A15" s="18" t="s">
        <v>40</v>
      </c>
      <c s="23" t="s">
        <v>8</v>
      </c>
      <c s="23" t="s">
        <v>61</v>
      </c>
      <c s="18" t="s">
        <v>59</v>
      </c>
      <c s="24" t="s">
        <v>62</v>
      </c>
      <c s="25" t="s">
        <v>44</v>
      </c>
      <c s="26">
        <v>1</v>
      </c>
      <c s="27">
        <v>0</v>
      </c>
      <c s="27">
        <f>ROUND(ROUND(H15,2)*ROUND(G15,3),2)</f>
      </c>
      <c r="O15">
        <f>(I15*21)/100</f>
      </c>
      <c t="s">
        <v>18</v>
      </c>
    </row>
    <row r="16" spans="1:5" ht="12.75">
      <c r="A16" s="28" t="s">
        <v>45</v>
      </c>
      <c r="E16" s="29" t="s">
        <v>42</v>
      </c>
    </row>
    <row r="17" spans="1:5" ht="12.75">
      <c r="A17" s="30" t="s">
        <v>47</v>
      </c>
      <c r="E17" s="31" t="s">
        <v>42</v>
      </c>
    </row>
    <row r="18" spans="1:5" ht="12.75">
      <c r="A18" t="s">
        <v>48</v>
      </c>
      <c r="E18" s="29" t="s">
        <v>42</v>
      </c>
    </row>
    <row r="19" spans="1:16" ht="25.5">
      <c r="A19" s="18" t="s">
        <v>40</v>
      </c>
      <c s="23" t="s">
        <v>28</v>
      </c>
      <c s="23" t="s">
        <v>63</v>
      </c>
      <c s="18" t="s">
        <v>59</v>
      </c>
      <c s="24" t="s">
        <v>64</v>
      </c>
      <c s="25" t="s">
        <v>44</v>
      </c>
      <c s="26">
        <v>1</v>
      </c>
      <c s="27">
        <v>0</v>
      </c>
      <c s="27">
        <f>ROUND(ROUND(H19,2)*ROUND(G19,3),2)</f>
      </c>
      <c r="O19">
        <f>(I19*21)/100</f>
      </c>
      <c t="s">
        <v>18</v>
      </c>
    </row>
    <row r="20" spans="1:5" ht="12.75">
      <c r="A20" s="28" t="s">
        <v>45</v>
      </c>
      <c r="E20" s="29" t="s">
        <v>42</v>
      </c>
    </row>
    <row r="21" spans="1:5" ht="12.75">
      <c r="A21" s="30" t="s">
        <v>47</v>
      </c>
      <c r="E21" s="31" t="s">
        <v>42</v>
      </c>
    </row>
    <row r="22" spans="1:5" ht="12.75">
      <c r="A22" t="s">
        <v>48</v>
      </c>
      <c r="E22" s="29" t="s">
        <v>42</v>
      </c>
    </row>
    <row r="23" spans="1:16" ht="25.5">
      <c r="A23" s="18" t="s">
        <v>40</v>
      </c>
      <c s="23" t="s">
        <v>30</v>
      </c>
      <c s="23" t="s">
        <v>65</v>
      </c>
      <c s="18" t="s">
        <v>59</v>
      </c>
      <c s="24" t="s">
        <v>66</v>
      </c>
      <c s="25" t="s">
        <v>44</v>
      </c>
      <c s="26">
        <v>1</v>
      </c>
      <c s="27">
        <v>0</v>
      </c>
      <c s="27">
        <f>ROUND(ROUND(H23,2)*ROUND(G23,3),2)</f>
      </c>
      <c r="O23">
        <f>(I23*21)/100</f>
      </c>
      <c t="s">
        <v>18</v>
      </c>
    </row>
    <row r="24" spans="1:5" ht="12.75">
      <c r="A24" s="28" t="s">
        <v>45</v>
      </c>
      <c r="E24" s="29" t="s">
        <v>42</v>
      </c>
    </row>
    <row r="25" spans="1:5" ht="12.75">
      <c r="A25" s="30" t="s">
        <v>47</v>
      </c>
      <c r="E25" s="31" t="s">
        <v>42</v>
      </c>
    </row>
    <row r="26" spans="1:5" ht="12.75">
      <c r="A26" t="s">
        <v>48</v>
      </c>
      <c r="E26" s="29" t="s">
        <v>42</v>
      </c>
    </row>
    <row r="27" spans="1:16" ht="25.5">
      <c r="A27" s="18" t="s">
        <v>40</v>
      </c>
      <c s="23" t="s">
        <v>67</v>
      </c>
      <c s="23" t="s">
        <v>68</v>
      </c>
      <c s="18" t="s">
        <v>59</v>
      </c>
      <c s="24" t="s">
        <v>69</v>
      </c>
      <c s="25" t="s">
        <v>44</v>
      </c>
      <c s="26">
        <v>1</v>
      </c>
      <c s="27">
        <v>0</v>
      </c>
      <c s="27">
        <f>ROUND(ROUND(H27,2)*ROUND(G27,3),2)</f>
      </c>
      <c r="O27">
        <f>(I27*21)/100</f>
      </c>
      <c t="s">
        <v>18</v>
      </c>
    </row>
    <row r="28" spans="1:5" ht="12.75">
      <c r="A28" s="28" t="s">
        <v>45</v>
      </c>
      <c r="E28" s="29" t="s">
        <v>42</v>
      </c>
    </row>
    <row r="29" spans="1:5" ht="12.75">
      <c r="A29" s="30" t="s">
        <v>47</v>
      </c>
      <c r="E29" s="31" t="s">
        <v>42</v>
      </c>
    </row>
    <row r="30" spans="1:5" ht="12.75">
      <c r="A30" t="s">
        <v>48</v>
      </c>
      <c r="E30" s="29" t="s">
        <v>42</v>
      </c>
    </row>
    <row r="31" spans="1:16" ht="25.5">
      <c r="A31" s="18" t="s">
        <v>40</v>
      </c>
      <c s="23" t="s">
        <v>70</v>
      </c>
      <c s="23" t="s">
        <v>71</v>
      </c>
      <c s="18" t="s">
        <v>59</v>
      </c>
      <c s="24" t="s">
        <v>72</v>
      </c>
      <c s="25" t="s">
        <v>44</v>
      </c>
      <c s="26">
        <v>1</v>
      </c>
      <c s="27">
        <v>0</v>
      </c>
      <c s="27">
        <f>ROUND(ROUND(H31,2)*ROUND(G31,3),2)</f>
      </c>
      <c r="O31">
        <f>(I31*21)/100</f>
      </c>
      <c t="s">
        <v>18</v>
      </c>
    </row>
    <row r="32" spans="1:5" ht="12.75">
      <c r="A32" s="28" t="s">
        <v>45</v>
      </c>
      <c r="E32" s="29" t="s">
        <v>42</v>
      </c>
    </row>
    <row r="33" spans="1:5" ht="12.75">
      <c r="A33" s="30" t="s">
        <v>47</v>
      </c>
      <c r="E33" s="31" t="s">
        <v>42</v>
      </c>
    </row>
    <row r="34" spans="1:5" ht="12.75">
      <c r="A34" t="s">
        <v>48</v>
      </c>
      <c r="E34" s="29" t="s">
        <v>42</v>
      </c>
    </row>
    <row r="35" spans="1:16" ht="12.75">
      <c r="A35" s="18" t="s">
        <v>40</v>
      </c>
      <c s="23" t="s">
        <v>73</v>
      </c>
      <c s="23" t="s">
        <v>74</v>
      </c>
      <c s="18" t="s">
        <v>59</v>
      </c>
      <c s="24" t="s">
        <v>75</v>
      </c>
      <c s="25" t="s">
        <v>44</v>
      </c>
      <c s="26">
        <v>1</v>
      </c>
      <c s="27">
        <v>0</v>
      </c>
      <c s="27">
        <f>ROUND(ROUND(H35,2)*ROUND(G35,3),2)</f>
      </c>
      <c r="O35">
        <f>(I35*21)/100</f>
      </c>
      <c t="s">
        <v>18</v>
      </c>
    </row>
    <row r="36" spans="1:5" ht="12.75">
      <c r="A36" s="28" t="s">
        <v>45</v>
      </c>
      <c r="E36" s="29" t="s">
        <v>42</v>
      </c>
    </row>
    <row r="37" spans="1:5" ht="12.75">
      <c r="A37" s="30" t="s">
        <v>47</v>
      </c>
      <c r="E37" s="31" t="s">
        <v>42</v>
      </c>
    </row>
    <row r="38" spans="1:5" ht="12.75">
      <c r="A38" t="s">
        <v>48</v>
      </c>
      <c r="E38" s="29" t="s">
        <v>42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8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</f>
      </c>
      <c t="s">
        <v>8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76</v>
      </c>
      <c s="32">
        <f>0+I9+I14</f>
      </c>
      <c r="O3" t="s">
        <v>15</v>
      </c>
      <c t="s">
        <v>18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16</v>
      </c>
      <c t="s">
        <v>18</v>
      </c>
    </row>
    <row r="5" spans="1:16" ht="12.75" customHeight="1">
      <c r="A5" t="s">
        <v>10</v>
      </c>
      <c s="12" t="s">
        <v>14</v>
      </c>
      <c s="13" t="s">
        <v>76</v>
      </c>
      <c s="5"/>
      <c s="14" t="s">
        <v>77</v>
      </c>
      <c s="5"/>
      <c s="5"/>
      <c s="5"/>
      <c s="5"/>
      <c r="O5" t="s">
        <v>17</v>
      </c>
      <c t="s">
        <v>18</v>
      </c>
    </row>
    <row r="6" spans="1:9" ht="12.75" customHeight="1">
      <c r="A6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33</v>
      </c>
      <c s="11"/>
    </row>
    <row r="7" spans="1:9" ht="12.75" customHeight="1">
      <c r="A7" s="11"/>
      <c s="11"/>
      <c s="11"/>
      <c s="11"/>
      <c s="11"/>
      <c s="11"/>
      <c s="11"/>
      <c s="11" t="s">
        <v>34</v>
      </c>
      <c s="11" t="s">
        <v>36</v>
      </c>
    </row>
    <row r="8" spans="1:9" ht="12.75" customHeight="1">
      <c r="A8" s="11" t="s">
        <v>22</v>
      </c>
      <c s="11" t="s">
        <v>24</v>
      </c>
      <c s="11" t="s">
        <v>18</v>
      </c>
      <c s="11" t="s">
        <v>8</v>
      </c>
      <c s="11" t="s">
        <v>28</v>
      </c>
      <c s="11" t="s">
        <v>30</v>
      </c>
      <c s="11" t="s">
        <v>32</v>
      </c>
      <c s="11" t="s">
        <v>35</v>
      </c>
      <c s="11" t="s">
        <v>37</v>
      </c>
    </row>
    <row r="9" spans="1:18" ht="12.75" customHeight="1">
      <c r="A9" s="19" t="s">
        <v>38</v>
      </c>
      <c s="19"/>
      <c s="20" t="s">
        <v>22</v>
      </c>
      <c s="19"/>
      <c s="21" t="s">
        <v>39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40</v>
      </c>
      <c s="23" t="s">
        <v>24</v>
      </c>
      <c s="23" t="s">
        <v>78</v>
      </c>
      <c s="18" t="s">
        <v>42</v>
      </c>
      <c s="24" t="s">
        <v>79</v>
      </c>
      <c s="25" t="s">
        <v>44</v>
      </c>
      <c s="26">
        <v>1</v>
      </c>
      <c s="27">
        <v>0</v>
      </c>
      <c s="27">
        <f>ROUND(ROUND(H10,2)*ROUND(G10,3),2)</f>
      </c>
      <c r="O10">
        <f>(I10*21)/100</f>
      </c>
      <c t="s">
        <v>18</v>
      </c>
    </row>
    <row r="11" spans="1:5" ht="12.75">
      <c r="A11" s="28" t="s">
        <v>45</v>
      </c>
      <c r="E11" s="29" t="s">
        <v>80</v>
      </c>
    </row>
    <row r="12" spans="1:5" ht="12.75">
      <c r="A12" s="30" t="s">
        <v>47</v>
      </c>
      <c r="E12" s="31" t="s">
        <v>81</v>
      </c>
    </row>
    <row r="13" spans="1:5" ht="12.75">
      <c r="A13" t="s">
        <v>48</v>
      </c>
      <c r="E13" s="29" t="s">
        <v>82</v>
      </c>
    </row>
    <row r="14" spans="1:18" ht="12.75" customHeight="1">
      <c r="A14" s="5" t="s">
        <v>38</v>
      </c>
      <c s="5"/>
      <c s="35" t="s">
        <v>35</v>
      </c>
      <c s="5"/>
      <c s="21" t="s">
        <v>83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0+I15+I19+I23+I27+I31+I35+I39+I43+I47+I51+I55+I59+I63+I67+I71+I75+I79+I83+I87+I91+I95+I99+I103+I107+I111+I115+I119</f>
      </c>
      <c>
        <f>0+O15+O19+O23+O27+O31+O35+O39+O43+O47+O51+O55+O59+O63+O67+O71+O75+O79+O83+O87+O91+O95+O99+O103+O107+O111+O115+O119</f>
      </c>
    </row>
    <row r="15" spans="1:16" ht="25.5">
      <c r="A15" s="18" t="s">
        <v>40</v>
      </c>
      <c s="23" t="s">
        <v>18</v>
      </c>
      <c s="23" t="s">
        <v>84</v>
      </c>
      <c s="18" t="s">
        <v>42</v>
      </c>
      <c s="24" t="s">
        <v>85</v>
      </c>
      <c s="25" t="s">
        <v>86</v>
      </c>
      <c s="26">
        <v>27</v>
      </c>
      <c s="27">
        <v>0</v>
      </c>
      <c s="27">
        <f>ROUND(ROUND(H15,2)*ROUND(G15,3),2)</f>
      </c>
      <c r="O15">
        <f>(I15*21)/100</f>
      </c>
      <c t="s">
        <v>18</v>
      </c>
    </row>
    <row r="16" spans="1:5" ht="25.5">
      <c r="A16" s="28" t="s">
        <v>45</v>
      </c>
      <c r="E16" s="29" t="s">
        <v>87</v>
      </c>
    </row>
    <row r="17" spans="1:5" ht="127.5">
      <c r="A17" s="30" t="s">
        <v>47</v>
      </c>
      <c r="E17" s="31" t="s">
        <v>88</v>
      </c>
    </row>
    <row r="18" spans="1:5" ht="63.75">
      <c r="A18" t="s">
        <v>48</v>
      </c>
      <c r="E18" s="29" t="s">
        <v>89</v>
      </c>
    </row>
    <row r="19" spans="1:16" ht="12.75">
      <c r="A19" s="18" t="s">
        <v>40</v>
      </c>
      <c s="23" t="s">
        <v>8</v>
      </c>
      <c s="23" t="s">
        <v>90</v>
      </c>
      <c s="18" t="s">
        <v>42</v>
      </c>
      <c s="24" t="s">
        <v>91</v>
      </c>
      <c s="25" t="s">
        <v>86</v>
      </c>
      <c s="26">
        <v>27</v>
      </c>
      <c s="27">
        <v>0</v>
      </c>
      <c s="27">
        <f>ROUND(ROUND(H19,2)*ROUND(G19,3),2)</f>
      </c>
      <c r="O19">
        <f>(I19*21)/100</f>
      </c>
      <c t="s">
        <v>18</v>
      </c>
    </row>
    <row r="20" spans="1:5" ht="12.75">
      <c r="A20" s="28" t="s">
        <v>45</v>
      </c>
      <c r="E20" s="29" t="s">
        <v>92</v>
      </c>
    </row>
    <row r="21" spans="1:5" ht="12.75">
      <c r="A21" s="30" t="s">
        <v>47</v>
      </c>
      <c r="E21" s="31" t="s">
        <v>93</v>
      </c>
    </row>
    <row r="22" spans="1:5" ht="25.5">
      <c r="A22" t="s">
        <v>48</v>
      </c>
      <c r="E22" s="29" t="s">
        <v>94</v>
      </c>
    </row>
    <row r="23" spans="1:16" ht="12.75">
      <c r="A23" s="18" t="s">
        <v>40</v>
      </c>
      <c s="23" t="s">
        <v>28</v>
      </c>
      <c s="23" t="s">
        <v>95</v>
      </c>
      <c s="18" t="s">
        <v>42</v>
      </c>
      <c s="24" t="s">
        <v>96</v>
      </c>
      <c s="25" t="s">
        <v>97</v>
      </c>
      <c s="26">
        <v>2430</v>
      </c>
      <c s="27">
        <v>0</v>
      </c>
      <c s="27">
        <f>ROUND(ROUND(H23,2)*ROUND(G23,3),2)</f>
      </c>
      <c r="O23">
        <f>(I23*21)/100</f>
      </c>
      <c t="s">
        <v>18</v>
      </c>
    </row>
    <row r="24" spans="1:5" ht="12.75">
      <c r="A24" s="28" t="s">
        <v>45</v>
      </c>
      <c r="E24" s="29" t="s">
        <v>42</v>
      </c>
    </row>
    <row r="25" spans="1:5" ht="12.75">
      <c r="A25" s="30" t="s">
        <v>47</v>
      </c>
      <c r="E25" s="31" t="s">
        <v>98</v>
      </c>
    </row>
    <row r="26" spans="1:5" ht="25.5">
      <c r="A26" t="s">
        <v>48</v>
      </c>
      <c r="E26" s="29" t="s">
        <v>99</v>
      </c>
    </row>
    <row r="27" spans="1:16" ht="25.5">
      <c r="A27" s="18" t="s">
        <v>40</v>
      </c>
      <c s="23" t="s">
        <v>30</v>
      </c>
      <c s="23" t="s">
        <v>100</v>
      </c>
      <c s="18" t="s">
        <v>42</v>
      </c>
      <c s="24" t="s">
        <v>101</v>
      </c>
      <c s="25" t="s">
        <v>86</v>
      </c>
      <c s="26">
        <v>4</v>
      </c>
      <c s="27">
        <v>0</v>
      </c>
      <c s="27">
        <f>ROUND(ROUND(H27,2)*ROUND(G27,3),2)</f>
      </c>
      <c r="O27">
        <f>(I27*21)/100</f>
      </c>
      <c t="s">
        <v>18</v>
      </c>
    </row>
    <row r="28" spans="1:5" ht="25.5">
      <c r="A28" s="28" t="s">
        <v>45</v>
      </c>
      <c r="E28" s="29" t="s">
        <v>102</v>
      </c>
    </row>
    <row r="29" spans="1:5" ht="12.75">
      <c r="A29" s="30" t="s">
        <v>47</v>
      </c>
      <c r="E29" s="31" t="s">
        <v>103</v>
      </c>
    </row>
    <row r="30" spans="1:5" ht="63.75">
      <c r="A30" t="s">
        <v>48</v>
      </c>
      <c r="E30" s="29" t="s">
        <v>89</v>
      </c>
    </row>
    <row r="31" spans="1:16" ht="12.75">
      <c r="A31" s="18" t="s">
        <v>40</v>
      </c>
      <c s="23" t="s">
        <v>32</v>
      </c>
      <c s="23" t="s">
        <v>104</v>
      </c>
      <c s="18" t="s">
        <v>42</v>
      </c>
      <c s="24" t="s">
        <v>105</v>
      </c>
      <c s="25" t="s">
        <v>86</v>
      </c>
      <c s="26">
        <v>4</v>
      </c>
      <c s="27">
        <v>0</v>
      </c>
      <c s="27">
        <f>ROUND(ROUND(H31,2)*ROUND(G31,3),2)</f>
      </c>
      <c r="O31">
        <f>(I31*21)/100</f>
      </c>
      <c t="s">
        <v>18</v>
      </c>
    </row>
    <row r="32" spans="1:5" ht="12.75">
      <c r="A32" s="28" t="s">
        <v>45</v>
      </c>
      <c r="E32" s="29" t="s">
        <v>42</v>
      </c>
    </row>
    <row r="33" spans="1:5" ht="12.75">
      <c r="A33" s="30" t="s">
        <v>47</v>
      </c>
      <c r="E33" s="31" t="s">
        <v>103</v>
      </c>
    </row>
    <row r="34" spans="1:5" ht="25.5">
      <c r="A34" t="s">
        <v>48</v>
      </c>
      <c r="E34" s="29" t="s">
        <v>94</v>
      </c>
    </row>
    <row r="35" spans="1:16" ht="12.75">
      <c r="A35" s="18" t="s">
        <v>40</v>
      </c>
      <c s="23" t="s">
        <v>106</v>
      </c>
      <c s="23" t="s">
        <v>107</v>
      </c>
      <c s="18" t="s">
        <v>42</v>
      </c>
      <c s="24" t="s">
        <v>108</v>
      </c>
      <c s="25" t="s">
        <v>97</v>
      </c>
      <c s="26">
        <v>360</v>
      </c>
      <c s="27">
        <v>0</v>
      </c>
      <c s="27">
        <f>ROUND(ROUND(H35,2)*ROUND(G35,3),2)</f>
      </c>
      <c r="O35">
        <f>(I35*21)/100</f>
      </c>
      <c t="s">
        <v>18</v>
      </c>
    </row>
    <row r="36" spans="1:5" ht="12.75">
      <c r="A36" s="28" t="s">
        <v>45</v>
      </c>
      <c r="E36" s="29" t="s">
        <v>42</v>
      </c>
    </row>
    <row r="37" spans="1:5" ht="12.75">
      <c r="A37" s="30" t="s">
        <v>47</v>
      </c>
      <c r="E37" s="31" t="s">
        <v>109</v>
      </c>
    </row>
    <row r="38" spans="1:5" ht="25.5">
      <c r="A38" t="s">
        <v>48</v>
      </c>
      <c r="E38" s="29" t="s">
        <v>99</v>
      </c>
    </row>
    <row r="39" spans="1:16" ht="12.75">
      <c r="A39" s="18" t="s">
        <v>40</v>
      </c>
      <c s="23" t="s">
        <v>67</v>
      </c>
      <c s="23" t="s">
        <v>110</v>
      </c>
      <c s="18" t="s">
        <v>42</v>
      </c>
      <c s="24" t="s">
        <v>111</v>
      </c>
      <c s="25" t="s">
        <v>86</v>
      </c>
      <c s="26">
        <v>23</v>
      </c>
      <c s="27">
        <v>0</v>
      </c>
      <c s="27">
        <f>ROUND(ROUND(H39,2)*ROUND(G39,3),2)</f>
      </c>
      <c r="O39">
        <f>(I39*21)/100</f>
      </c>
      <c t="s">
        <v>18</v>
      </c>
    </row>
    <row r="40" spans="1:5" ht="12.75">
      <c r="A40" s="28" t="s">
        <v>45</v>
      </c>
      <c r="E40" s="29" t="s">
        <v>92</v>
      </c>
    </row>
    <row r="41" spans="1:5" ht="12.75">
      <c r="A41" s="30" t="s">
        <v>47</v>
      </c>
      <c r="E41" s="31" t="s">
        <v>112</v>
      </c>
    </row>
    <row r="42" spans="1:5" ht="63.75">
      <c r="A42" t="s">
        <v>48</v>
      </c>
      <c r="E42" s="29" t="s">
        <v>113</v>
      </c>
    </row>
    <row r="43" spans="1:16" ht="12.75">
      <c r="A43" s="18" t="s">
        <v>40</v>
      </c>
      <c s="23" t="s">
        <v>35</v>
      </c>
      <c s="23" t="s">
        <v>114</v>
      </c>
      <c s="18" t="s">
        <v>42</v>
      </c>
      <c s="24" t="s">
        <v>115</v>
      </c>
      <c s="25" t="s">
        <v>86</v>
      </c>
      <c s="26">
        <v>23</v>
      </c>
      <c s="27">
        <v>0</v>
      </c>
      <c s="27">
        <f>ROUND(ROUND(H43,2)*ROUND(G43,3),2)</f>
      </c>
      <c r="O43">
        <f>(I43*21)/100</f>
      </c>
      <c t="s">
        <v>18</v>
      </c>
    </row>
    <row r="44" spans="1:5" ht="12.75">
      <c r="A44" s="28" t="s">
        <v>45</v>
      </c>
      <c r="E44" s="29" t="s">
        <v>42</v>
      </c>
    </row>
    <row r="45" spans="1:5" ht="12.75">
      <c r="A45" s="30" t="s">
        <v>47</v>
      </c>
      <c r="E45" s="31" t="s">
        <v>116</v>
      </c>
    </row>
    <row r="46" spans="1:5" ht="25.5">
      <c r="A46" t="s">
        <v>48</v>
      </c>
      <c r="E46" s="29" t="s">
        <v>94</v>
      </c>
    </row>
    <row r="47" spans="1:16" ht="12.75">
      <c r="A47" s="18" t="s">
        <v>40</v>
      </c>
      <c s="23" t="s">
        <v>37</v>
      </c>
      <c s="23" t="s">
        <v>117</v>
      </c>
      <c s="18" t="s">
        <v>42</v>
      </c>
      <c s="24" t="s">
        <v>118</v>
      </c>
      <c s="25" t="s">
        <v>97</v>
      </c>
      <c s="26">
        <v>2070</v>
      </c>
      <c s="27">
        <v>0</v>
      </c>
      <c s="27">
        <f>ROUND(ROUND(H47,2)*ROUND(G47,3),2)</f>
      </c>
      <c r="O47">
        <f>(I47*21)/100</f>
      </c>
      <c t="s">
        <v>18</v>
      </c>
    </row>
    <row r="48" spans="1:5" ht="12.75">
      <c r="A48" s="28" t="s">
        <v>45</v>
      </c>
      <c r="E48" s="29" t="s">
        <v>42</v>
      </c>
    </row>
    <row r="49" spans="1:5" ht="12.75">
      <c r="A49" s="30" t="s">
        <v>47</v>
      </c>
      <c r="E49" s="31" t="s">
        <v>119</v>
      </c>
    </row>
    <row r="50" spans="1:5" ht="25.5">
      <c r="A50" t="s">
        <v>48</v>
      </c>
      <c r="E50" s="29" t="s">
        <v>120</v>
      </c>
    </row>
    <row r="51" spans="1:16" ht="12.75">
      <c r="A51" s="18" t="s">
        <v>40</v>
      </c>
      <c s="23" t="s">
        <v>121</v>
      </c>
      <c s="23" t="s">
        <v>122</v>
      </c>
      <c s="18" t="s">
        <v>42</v>
      </c>
      <c s="24" t="s">
        <v>123</v>
      </c>
      <c s="25" t="s">
        <v>86</v>
      </c>
      <c s="26">
        <v>2</v>
      </c>
      <c s="27">
        <v>0</v>
      </c>
      <c s="27">
        <f>ROUND(ROUND(H51,2)*ROUND(G51,3),2)</f>
      </c>
      <c r="O51">
        <f>(I51*21)/100</f>
      </c>
      <c t="s">
        <v>18</v>
      </c>
    </row>
    <row r="52" spans="1:5" ht="12.75">
      <c r="A52" s="28" t="s">
        <v>45</v>
      </c>
      <c r="E52" s="29" t="s">
        <v>92</v>
      </c>
    </row>
    <row r="53" spans="1:5" ht="12.75">
      <c r="A53" s="30" t="s">
        <v>47</v>
      </c>
      <c r="E53" s="31" t="s">
        <v>124</v>
      </c>
    </row>
    <row r="54" spans="1:5" ht="76.5">
      <c r="A54" t="s">
        <v>48</v>
      </c>
      <c r="E54" s="29" t="s">
        <v>125</v>
      </c>
    </row>
    <row r="55" spans="1:16" ht="12.75">
      <c r="A55" s="18" t="s">
        <v>40</v>
      </c>
      <c s="23" t="s">
        <v>126</v>
      </c>
      <c s="23" t="s">
        <v>127</v>
      </c>
      <c s="18" t="s">
        <v>42</v>
      </c>
      <c s="24" t="s">
        <v>128</v>
      </c>
      <c s="25" t="s">
        <v>86</v>
      </c>
      <c s="26">
        <v>2</v>
      </c>
      <c s="27">
        <v>0</v>
      </c>
      <c s="27">
        <f>ROUND(ROUND(H55,2)*ROUND(G55,3),2)</f>
      </c>
      <c r="O55">
        <f>(I55*21)/100</f>
      </c>
      <c t="s">
        <v>18</v>
      </c>
    </row>
    <row r="56" spans="1:5" ht="12.75">
      <c r="A56" s="28" t="s">
        <v>45</v>
      </c>
      <c r="E56" s="29" t="s">
        <v>42</v>
      </c>
    </row>
    <row r="57" spans="1:5" ht="12.75">
      <c r="A57" s="30" t="s">
        <v>47</v>
      </c>
      <c r="E57" s="31" t="s">
        <v>124</v>
      </c>
    </row>
    <row r="58" spans="1:5" ht="25.5">
      <c r="A58" t="s">
        <v>48</v>
      </c>
      <c r="E58" s="29" t="s">
        <v>129</v>
      </c>
    </row>
    <row r="59" spans="1:16" ht="12.75">
      <c r="A59" s="18" t="s">
        <v>40</v>
      </c>
      <c s="23" t="s">
        <v>130</v>
      </c>
      <c s="23" t="s">
        <v>131</v>
      </c>
      <c s="18" t="s">
        <v>42</v>
      </c>
      <c s="24" t="s">
        <v>132</v>
      </c>
      <c s="25" t="s">
        <v>97</v>
      </c>
      <c s="26">
        <v>180</v>
      </c>
      <c s="27">
        <v>0</v>
      </c>
      <c s="27">
        <f>ROUND(ROUND(H59,2)*ROUND(G59,3),2)</f>
      </c>
      <c r="O59">
        <f>(I59*21)/100</f>
      </c>
      <c t="s">
        <v>18</v>
      </c>
    </row>
    <row r="60" spans="1:5" ht="12.75">
      <c r="A60" s="28" t="s">
        <v>45</v>
      </c>
      <c r="E60" s="29" t="s">
        <v>42</v>
      </c>
    </row>
    <row r="61" spans="1:5" ht="12.75">
      <c r="A61" s="30" t="s">
        <v>47</v>
      </c>
      <c r="E61" s="31" t="s">
        <v>133</v>
      </c>
    </row>
    <row r="62" spans="1:5" ht="25.5">
      <c r="A62" t="s">
        <v>48</v>
      </c>
      <c r="E62" s="29" t="s">
        <v>134</v>
      </c>
    </row>
    <row r="63" spans="1:16" ht="12.75">
      <c r="A63" s="18" t="s">
        <v>40</v>
      </c>
      <c s="23" t="s">
        <v>70</v>
      </c>
      <c s="23" t="s">
        <v>135</v>
      </c>
      <c s="18" t="s">
        <v>42</v>
      </c>
      <c s="24" t="s">
        <v>136</v>
      </c>
      <c s="25" t="s">
        <v>86</v>
      </c>
      <c s="26">
        <v>1</v>
      </c>
      <c s="27">
        <v>0</v>
      </c>
      <c s="27">
        <f>ROUND(ROUND(H63,2)*ROUND(G63,3),2)</f>
      </c>
      <c r="O63">
        <f>(I63*21)/100</f>
      </c>
      <c t="s">
        <v>18</v>
      </c>
    </row>
    <row r="64" spans="1:5" ht="12.75">
      <c r="A64" s="28" t="s">
        <v>45</v>
      </c>
      <c r="E64" s="29" t="s">
        <v>92</v>
      </c>
    </row>
    <row r="65" spans="1:5" ht="12.75">
      <c r="A65" s="30" t="s">
        <v>47</v>
      </c>
      <c r="E65" s="31" t="s">
        <v>81</v>
      </c>
    </row>
    <row r="66" spans="1:5" ht="76.5">
      <c r="A66" t="s">
        <v>48</v>
      </c>
      <c r="E66" s="29" t="s">
        <v>125</v>
      </c>
    </row>
    <row r="67" spans="1:16" ht="12.75">
      <c r="A67" s="18" t="s">
        <v>40</v>
      </c>
      <c s="23" t="s">
        <v>137</v>
      </c>
      <c s="23" t="s">
        <v>138</v>
      </c>
      <c s="18" t="s">
        <v>42</v>
      </c>
      <c s="24" t="s">
        <v>139</v>
      </c>
      <c s="25" t="s">
        <v>86</v>
      </c>
      <c s="26">
        <v>1</v>
      </c>
      <c s="27">
        <v>0</v>
      </c>
      <c s="27">
        <f>ROUND(ROUND(H67,2)*ROUND(G67,3),2)</f>
      </c>
      <c r="O67">
        <f>(I67*21)/100</f>
      </c>
      <c t="s">
        <v>18</v>
      </c>
    </row>
    <row r="68" spans="1:5" ht="12.75">
      <c r="A68" s="28" t="s">
        <v>45</v>
      </c>
      <c r="E68" s="29" t="s">
        <v>42</v>
      </c>
    </row>
    <row r="69" spans="1:5" ht="12.75">
      <c r="A69" s="30" t="s">
        <v>47</v>
      </c>
      <c r="E69" s="31" t="s">
        <v>81</v>
      </c>
    </row>
    <row r="70" spans="1:5" ht="25.5">
      <c r="A70" t="s">
        <v>48</v>
      </c>
      <c r="E70" s="29" t="s">
        <v>129</v>
      </c>
    </row>
    <row r="71" spans="1:16" ht="12.75">
      <c r="A71" s="18" t="s">
        <v>40</v>
      </c>
      <c s="23" t="s">
        <v>140</v>
      </c>
      <c s="23" t="s">
        <v>141</v>
      </c>
      <c s="18" t="s">
        <v>42</v>
      </c>
      <c s="24" t="s">
        <v>142</v>
      </c>
      <c s="25" t="s">
        <v>97</v>
      </c>
      <c s="26">
        <v>90</v>
      </c>
      <c s="27">
        <v>0</v>
      </c>
      <c s="27">
        <f>ROUND(ROUND(H71,2)*ROUND(G71,3),2)</f>
      </c>
      <c r="O71">
        <f>(I71*21)/100</f>
      </c>
      <c t="s">
        <v>18</v>
      </c>
    </row>
    <row r="72" spans="1:5" ht="12.75">
      <c r="A72" s="28" t="s">
        <v>45</v>
      </c>
      <c r="E72" s="29" t="s">
        <v>42</v>
      </c>
    </row>
    <row r="73" spans="1:5" ht="12.75">
      <c r="A73" s="30" t="s">
        <v>47</v>
      </c>
      <c r="E73" s="31" t="s">
        <v>143</v>
      </c>
    </row>
    <row r="74" spans="1:5" ht="25.5">
      <c r="A74" t="s">
        <v>48</v>
      </c>
      <c r="E74" s="29" t="s">
        <v>134</v>
      </c>
    </row>
    <row r="75" spans="1:16" ht="12.75">
      <c r="A75" s="18" t="s">
        <v>40</v>
      </c>
      <c s="23" t="s">
        <v>144</v>
      </c>
      <c s="23" t="s">
        <v>145</v>
      </c>
      <c s="18" t="s">
        <v>42</v>
      </c>
      <c s="24" t="s">
        <v>146</v>
      </c>
      <c s="25" t="s">
        <v>86</v>
      </c>
      <c s="26">
        <v>1</v>
      </c>
      <c s="27">
        <v>0</v>
      </c>
      <c s="27">
        <f>ROUND(ROUND(H75,2)*ROUND(G75,3),2)</f>
      </c>
      <c r="O75">
        <f>(I75*21)/100</f>
      </c>
      <c t="s">
        <v>18</v>
      </c>
    </row>
    <row r="76" spans="1:5" ht="12.75">
      <c r="A76" s="28" t="s">
        <v>45</v>
      </c>
      <c r="E76" s="29" t="s">
        <v>92</v>
      </c>
    </row>
    <row r="77" spans="1:5" ht="12.75">
      <c r="A77" s="30" t="s">
        <v>47</v>
      </c>
      <c r="E77" s="31" t="s">
        <v>81</v>
      </c>
    </row>
    <row r="78" spans="1:5" ht="76.5">
      <c r="A78" t="s">
        <v>48</v>
      </c>
      <c r="E78" s="29" t="s">
        <v>125</v>
      </c>
    </row>
    <row r="79" spans="1:16" ht="12.75">
      <c r="A79" s="18" t="s">
        <v>40</v>
      </c>
      <c s="23" t="s">
        <v>73</v>
      </c>
      <c s="23" t="s">
        <v>147</v>
      </c>
      <c s="18" t="s">
        <v>42</v>
      </c>
      <c s="24" t="s">
        <v>148</v>
      </c>
      <c s="25" t="s">
        <v>86</v>
      </c>
      <c s="26">
        <v>1</v>
      </c>
      <c s="27">
        <v>0</v>
      </c>
      <c s="27">
        <f>ROUND(ROUND(H79,2)*ROUND(G79,3),2)</f>
      </c>
      <c r="O79">
        <f>(I79*21)/100</f>
      </c>
      <c t="s">
        <v>18</v>
      </c>
    </row>
    <row r="80" spans="1:5" ht="12.75">
      <c r="A80" s="28" t="s">
        <v>45</v>
      </c>
      <c r="E80" s="29" t="s">
        <v>42</v>
      </c>
    </row>
    <row r="81" spans="1:5" ht="12.75">
      <c r="A81" s="30" t="s">
        <v>47</v>
      </c>
      <c r="E81" s="31" t="s">
        <v>81</v>
      </c>
    </row>
    <row r="82" spans="1:5" ht="25.5">
      <c r="A82" t="s">
        <v>48</v>
      </c>
      <c r="E82" s="29" t="s">
        <v>129</v>
      </c>
    </row>
    <row r="83" spans="1:16" ht="12.75">
      <c r="A83" s="18" t="s">
        <v>40</v>
      </c>
      <c s="23" t="s">
        <v>149</v>
      </c>
      <c s="23" t="s">
        <v>150</v>
      </c>
      <c s="18" t="s">
        <v>42</v>
      </c>
      <c s="24" t="s">
        <v>151</v>
      </c>
      <c s="25" t="s">
        <v>97</v>
      </c>
      <c s="26">
        <v>90</v>
      </c>
      <c s="27">
        <v>0</v>
      </c>
      <c s="27">
        <f>ROUND(ROUND(H83,2)*ROUND(G83,3),2)</f>
      </c>
      <c r="O83">
        <f>(I83*21)/100</f>
      </c>
      <c t="s">
        <v>18</v>
      </c>
    </row>
    <row r="84" spans="1:5" ht="12.75">
      <c r="A84" s="28" t="s">
        <v>45</v>
      </c>
      <c r="E84" s="29" t="s">
        <v>42</v>
      </c>
    </row>
    <row r="85" spans="1:5" ht="12.75">
      <c r="A85" s="30" t="s">
        <v>47</v>
      </c>
      <c r="E85" s="31" t="s">
        <v>143</v>
      </c>
    </row>
    <row r="86" spans="1:5" ht="25.5">
      <c r="A86" t="s">
        <v>48</v>
      </c>
      <c r="E86" s="29" t="s">
        <v>134</v>
      </c>
    </row>
    <row r="87" spans="1:16" ht="12.75">
      <c r="A87" s="18" t="s">
        <v>40</v>
      </c>
      <c s="23" t="s">
        <v>152</v>
      </c>
      <c s="23" t="s">
        <v>153</v>
      </c>
      <c s="18" t="s">
        <v>42</v>
      </c>
      <c s="24" t="s">
        <v>154</v>
      </c>
      <c s="25" t="s">
        <v>86</v>
      </c>
      <c s="26">
        <v>1</v>
      </c>
      <c s="27">
        <v>0</v>
      </c>
      <c s="27">
        <f>ROUND(ROUND(H87,2)*ROUND(G87,3),2)</f>
      </c>
      <c r="O87">
        <f>(I87*21)/100</f>
      </c>
      <c t="s">
        <v>18</v>
      </c>
    </row>
    <row r="88" spans="1:5" ht="12.75">
      <c r="A88" s="28" t="s">
        <v>45</v>
      </c>
      <c r="E88" s="29" t="s">
        <v>155</v>
      </c>
    </row>
    <row r="89" spans="1:5" ht="12.75">
      <c r="A89" s="30" t="s">
        <v>47</v>
      </c>
      <c r="E89" s="31" t="s">
        <v>81</v>
      </c>
    </row>
    <row r="90" spans="1:5" ht="63.75">
      <c r="A90" t="s">
        <v>48</v>
      </c>
      <c r="E90" s="29" t="s">
        <v>156</v>
      </c>
    </row>
    <row r="91" spans="1:16" ht="12.75">
      <c r="A91" s="18" t="s">
        <v>40</v>
      </c>
      <c s="23" t="s">
        <v>157</v>
      </c>
      <c s="23" t="s">
        <v>158</v>
      </c>
      <c s="18" t="s">
        <v>42</v>
      </c>
      <c s="24" t="s">
        <v>159</v>
      </c>
      <c s="25" t="s">
        <v>86</v>
      </c>
      <c s="26">
        <v>1</v>
      </c>
      <c s="27">
        <v>0</v>
      </c>
      <c s="27">
        <f>ROUND(ROUND(H91,2)*ROUND(G91,3),2)</f>
      </c>
      <c r="O91">
        <f>(I91*21)/100</f>
      </c>
      <c t="s">
        <v>18</v>
      </c>
    </row>
    <row r="92" spans="1:5" ht="12.75">
      <c r="A92" s="28" t="s">
        <v>45</v>
      </c>
      <c r="E92" s="29" t="s">
        <v>160</v>
      </c>
    </row>
    <row r="93" spans="1:5" ht="12.75">
      <c r="A93" s="30" t="s">
        <v>47</v>
      </c>
      <c r="E93" s="31" t="s">
        <v>81</v>
      </c>
    </row>
    <row r="94" spans="1:5" ht="25.5">
      <c r="A94" t="s">
        <v>48</v>
      </c>
      <c r="E94" s="29" t="s">
        <v>129</v>
      </c>
    </row>
    <row r="95" spans="1:16" ht="12.75">
      <c r="A95" s="18" t="s">
        <v>40</v>
      </c>
      <c s="23" t="s">
        <v>161</v>
      </c>
      <c s="23" t="s">
        <v>162</v>
      </c>
      <c s="18" t="s">
        <v>42</v>
      </c>
      <c s="24" t="s">
        <v>163</v>
      </c>
      <c s="25" t="s">
        <v>97</v>
      </c>
      <c s="26">
        <v>90</v>
      </c>
      <c s="27">
        <v>0</v>
      </c>
      <c s="27">
        <f>ROUND(ROUND(H95,2)*ROUND(G95,3),2)</f>
      </c>
      <c r="O95">
        <f>(I95*21)/100</f>
      </c>
      <c t="s">
        <v>18</v>
      </c>
    </row>
    <row r="96" spans="1:5" ht="12.75">
      <c r="A96" s="28" t="s">
        <v>45</v>
      </c>
      <c r="E96" s="29" t="s">
        <v>160</v>
      </c>
    </row>
    <row r="97" spans="1:5" ht="12.75">
      <c r="A97" s="30" t="s">
        <v>47</v>
      </c>
      <c r="E97" s="31" t="s">
        <v>143</v>
      </c>
    </row>
    <row r="98" spans="1:5" ht="25.5">
      <c r="A98" t="s">
        <v>48</v>
      </c>
      <c r="E98" s="29" t="s">
        <v>134</v>
      </c>
    </row>
    <row r="99" spans="1:16" ht="12.75">
      <c r="A99" s="18" t="s">
        <v>40</v>
      </c>
      <c s="23" t="s">
        <v>164</v>
      </c>
      <c s="23" t="s">
        <v>165</v>
      </c>
      <c s="18" t="s">
        <v>42</v>
      </c>
      <c s="24" t="s">
        <v>166</v>
      </c>
      <c s="25" t="s">
        <v>86</v>
      </c>
      <c s="26">
        <v>53</v>
      </c>
      <c s="27">
        <v>0</v>
      </c>
      <c s="27">
        <f>ROUND(ROUND(H99,2)*ROUND(G99,3),2)</f>
      </c>
      <c r="O99">
        <f>(I99*21)/100</f>
      </c>
      <c t="s">
        <v>18</v>
      </c>
    </row>
    <row r="100" spans="1:5" ht="12.75">
      <c r="A100" s="28" t="s">
        <v>45</v>
      </c>
      <c r="E100" s="29" t="s">
        <v>92</v>
      </c>
    </row>
    <row r="101" spans="1:5" ht="12.75">
      <c r="A101" s="30" t="s">
        <v>47</v>
      </c>
      <c r="E101" s="31" t="s">
        <v>167</v>
      </c>
    </row>
    <row r="102" spans="1:5" ht="63.75">
      <c r="A102" t="s">
        <v>48</v>
      </c>
      <c r="E102" s="29" t="s">
        <v>156</v>
      </c>
    </row>
    <row r="103" spans="1:16" ht="12.75">
      <c r="A103" s="18" t="s">
        <v>40</v>
      </c>
      <c s="23" t="s">
        <v>168</v>
      </c>
      <c s="23" t="s">
        <v>169</v>
      </c>
      <c s="18" t="s">
        <v>42</v>
      </c>
      <c s="24" t="s">
        <v>170</v>
      </c>
      <c s="25" t="s">
        <v>86</v>
      </c>
      <c s="26">
        <v>53</v>
      </c>
      <c s="27">
        <v>0</v>
      </c>
      <c s="27">
        <f>ROUND(ROUND(H103,2)*ROUND(G103,3),2)</f>
      </c>
      <c r="O103">
        <f>(I103*21)/100</f>
      </c>
      <c t="s">
        <v>18</v>
      </c>
    </row>
    <row r="104" spans="1:5" ht="12.75">
      <c r="A104" s="28" t="s">
        <v>45</v>
      </c>
      <c r="E104" s="29" t="s">
        <v>42</v>
      </c>
    </row>
    <row r="105" spans="1:5" ht="12.75">
      <c r="A105" s="30" t="s">
        <v>47</v>
      </c>
      <c r="E105" s="31" t="s">
        <v>171</v>
      </c>
    </row>
    <row r="106" spans="1:5" ht="25.5">
      <c r="A106" t="s">
        <v>48</v>
      </c>
      <c r="E106" s="29" t="s">
        <v>129</v>
      </c>
    </row>
    <row r="107" spans="1:16" ht="12.75">
      <c r="A107" s="18" t="s">
        <v>40</v>
      </c>
      <c s="23" t="s">
        <v>172</v>
      </c>
      <c s="23" t="s">
        <v>173</v>
      </c>
      <c s="18" t="s">
        <v>42</v>
      </c>
      <c s="24" t="s">
        <v>174</v>
      </c>
      <c s="25" t="s">
        <v>97</v>
      </c>
      <c s="26">
        <v>4770</v>
      </c>
      <c s="27">
        <v>0</v>
      </c>
      <c s="27">
        <f>ROUND(ROUND(H107,2)*ROUND(G107,3),2)</f>
      </c>
      <c r="O107">
        <f>(I107*21)/100</f>
      </c>
      <c t="s">
        <v>18</v>
      </c>
    </row>
    <row r="108" spans="1:5" ht="12.75">
      <c r="A108" s="28" t="s">
        <v>45</v>
      </c>
      <c r="E108" s="29" t="s">
        <v>42</v>
      </c>
    </row>
    <row r="109" spans="1:5" ht="12.75">
      <c r="A109" s="30" t="s">
        <v>47</v>
      </c>
      <c r="E109" s="31" t="s">
        <v>175</v>
      </c>
    </row>
    <row r="110" spans="1:5" ht="25.5">
      <c r="A110" t="s">
        <v>48</v>
      </c>
      <c r="E110" s="29" t="s">
        <v>134</v>
      </c>
    </row>
    <row r="111" spans="1:16" ht="25.5">
      <c r="A111" s="18" t="s">
        <v>40</v>
      </c>
      <c s="23" t="s">
        <v>176</v>
      </c>
      <c s="23" t="s">
        <v>177</v>
      </c>
      <c s="18" t="s">
        <v>42</v>
      </c>
      <c s="24" t="s">
        <v>178</v>
      </c>
      <c s="25" t="s">
        <v>86</v>
      </c>
      <c s="26">
        <v>88</v>
      </c>
      <c s="27">
        <v>0</v>
      </c>
      <c s="27">
        <f>ROUND(ROUND(H111,2)*ROUND(G111,3),2)</f>
      </c>
      <c r="O111">
        <f>(I111*21)/100</f>
      </c>
      <c t="s">
        <v>18</v>
      </c>
    </row>
    <row r="112" spans="1:5" ht="12.75">
      <c r="A112" s="28" t="s">
        <v>45</v>
      </c>
      <c r="E112" s="29" t="s">
        <v>92</v>
      </c>
    </row>
    <row r="113" spans="1:5" ht="38.25">
      <c r="A113" s="30" t="s">
        <v>47</v>
      </c>
      <c r="E113" s="31" t="s">
        <v>179</v>
      </c>
    </row>
    <row r="114" spans="1:5" ht="63.75">
      <c r="A114" t="s">
        <v>48</v>
      </c>
      <c r="E114" s="29" t="s">
        <v>156</v>
      </c>
    </row>
    <row r="115" spans="1:16" ht="12.75">
      <c r="A115" s="18" t="s">
        <v>40</v>
      </c>
      <c s="23" t="s">
        <v>180</v>
      </c>
      <c s="23" t="s">
        <v>181</v>
      </c>
      <c s="18" t="s">
        <v>42</v>
      </c>
      <c s="24" t="s">
        <v>182</v>
      </c>
      <c s="25" t="s">
        <v>86</v>
      </c>
      <c s="26">
        <v>88</v>
      </c>
      <c s="27">
        <v>0</v>
      </c>
      <c s="27">
        <f>ROUND(ROUND(H115,2)*ROUND(G115,3),2)</f>
      </c>
      <c r="O115">
        <f>(I115*21)/100</f>
      </c>
      <c t="s">
        <v>18</v>
      </c>
    </row>
    <row r="116" spans="1:5" ht="12.75">
      <c r="A116" s="28" t="s">
        <v>45</v>
      </c>
      <c r="E116" s="29" t="s">
        <v>42</v>
      </c>
    </row>
    <row r="117" spans="1:5" ht="38.25">
      <c r="A117" s="30" t="s">
        <v>47</v>
      </c>
      <c r="E117" s="31" t="s">
        <v>183</v>
      </c>
    </row>
    <row r="118" spans="1:5" ht="25.5">
      <c r="A118" t="s">
        <v>48</v>
      </c>
      <c r="E118" s="29" t="s">
        <v>129</v>
      </c>
    </row>
    <row r="119" spans="1:16" ht="12.75">
      <c r="A119" s="18" t="s">
        <v>40</v>
      </c>
      <c s="23" t="s">
        <v>184</v>
      </c>
      <c s="23" t="s">
        <v>185</v>
      </c>
      <c s="18" t="s">
        <v>42</v>
      </c>
      <c s="24" t="s">
        <v>186</v>
      </c>
      <c s="25" t="s">
        <v>97</v>
      </c>
      <c s="26">
        <v>7920</v>
      </c>
      <c s="27">
        <v>0</v>
      </c>
      <c s="27">
        <f>ROUND(ROUND(H119,2)*ROUND(G119,3),2)</f>
      </c>
      <c r="O119">
        <f>(I119*21)/100</f>
      </c>
      <c t="s">
        <v>18</v>
      </c>
    </row>
    <row r="120" spans="1:5" ht="12.75">
      <c r="A120" s="28" t="s">
        <v>45</v>
      </c>
      <c r="E120" s="29" t="s">
        <v>42</v>
      </c>
    </row>
    <row r="121" spans="1:5" ht="38.25">
      <c r="A121" s="30" t="s">
        <v>47</v>
      </c>
      <c r="E121" s="31" t="s">
        <v>187</v>
      </c>
    </row>
    <row r="122" spans="1:5" ht="25.5">
      <c r="A122" t="s">
        <v>48</v>
      </c>
      <c r="E122" s="29" t="s">
        <v>134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8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0+O9+O18+O99+O108+O153+O162+O167</f>
      </c>
      <c t="s">
        <v>8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188</v>
      </c>
      <c s="32">
        <f>0+I9+I18+I99+I108+I153+I162+I167</f>
      </c>
      <c r="O3" t="s">
        <v>15</v>
      </c>
      <c t="s">
        <v>18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16</v>
      </c>
      <c t="s">
        <v>18</v>
      </c>
    </row>
    <row r="5" spans="1:16" ht="12.75" customHeight="1">
      <c r="A5" t="s">
        <v>10</v>
      </c>
      <c s="12" t="s">
        <v>14</v>
      </c>
      <c s="13" t="s">
        <v>188</v>
      </c>
      <c s="5"/>
      <c s="14" t="s">
        <v>189</v>
      </c>
      <c s="5"/>
      <c s="5"/>
      <c s="5"/>
      <c s="5"/>
      <c r="O5" t="s">
        <v>17</v>
      </c>
      <c t="s">
        <v>18</v>
      </c>
    </row>
    <row r="6" spans="1:9" ht="12.75" customHeight="1">
      <c r="A6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33</v>
      </c>
      <c s="11"/>
    </row>
    <row r="7" spans="1:9" ht="12.75" customHeight="1">
      <c r="A7" s="11"/>
      <c s="11"/>
      <c s="11"/>
      <c s="11"/>
      <c s="11"/>
      <c s="11"/>
      <c s="11"/>
      <c s="11" t="s">
        <v>34</v>
      </c>
      <c s="11" t="s">
        <v>36</v>
      </c>
    </row>
    <row r="8" spans="1:9" ht="12.75" customHeight="1">
      <c r="A8" s="11" t="s">
        <v>22</v>
      </c>
      <c s="11" t="s">
        <v>24</v>
      </c>
      <c s="11" t="s">
        <v>18</v>
      </c>
      <c s="11" t="s">
        <v>8</v>
      </c>
      <c s="11" t="s">
        <v>28</v>
      </c>
      <c s="11" t="s">
        <v>30</v>
      </c>
      <c s="11" t="s">
        <v>32</v>
      </c>
      <c s="11" t="s">
        <v>35</v>
      </c>
      <c s="11" t="s">
        <v>37</v>
      </c>
    </row>
    <row r="9" spans="1:18" ht="12.75" customHeight="1">
      <c r="A9" s="19" t="s">
        <v>38</v>
      </c>
      <c s="19"/>
      <c s="20" t="s">
        <v>22</v>
      </c>
      <c s="19"/>
      <c s="21" t="s">
        <v>39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40</v>
      </c>
      <c s="23" t="s">
        <v>24</v>
      </c>
      <c s="23" t="s">
        <v>190</v>
      </c>
      <c s="18" t="s">
        <v>42</v>
      </c>
      <c s="24" t="s">
        <v>191</v>
      </c>
      <c s="25" t="s">
        <v>192</v>
      </c>
      <c s="26">
        <v>1659.025</v>
      </c>
      <c s="27">
        <v>0</v>
      </c>
      <c s="27">
        <f>ROUND(ROUND(H10,2)*ROUND(G10,3),2)</f>
      </c>
      <c r="O10">
        <f>(I10*21)/100</f>
      </c>
      <c t="s">
        <v>18</v>
      </c>
    </row>
    <row r="11" spans="1:5" ht="51">
      <c r="A11" s="28" t="s">
        <v>45</v>
      </c>
      <c r="E11" s="29" t="s">
        <v>193</v>
      </c>
    </row>
    <row r="12" spans="1:5" ht="102">
      <c r="A12" s="30" t="s">
        <v>47</v>
      </c>
      <c r="E12" s="31" t="s">
        <v>194</v>
      </c>
    </row>
    <row r="13" spans="1:5" ht="25.5">
      <c r="A13" t="s">
        <v>48</v>
      </c>
      <c r="E13" s="29" t="s">
        <v>195</v>
      </c>
    </row>
    <row r="14" spans="1:16" ht="12.75">
      <c r="A14" s="18" t="s">
        <v>40</v>
      </c>
      <c s="23" t="s">
        <v>18</v>
      </c>
      <c s="23" t="s">
        <v>196</v>
      </c>
      <c s="18" t="s">
        <v>42</v>
      </c>
      <c s="24" t="s">
        <v>197</v>
      </c>
      <c s="25" t="s">
        <v>192</v>
      </c>
      <c s="26">
        <v>2.08</v>
      </c>
      <c s="27">
        <v>0</v>
      </c>
      <c s="27">
        <f>ROUND(ROUND(H14,2)*ROUND(G14,3),2)</f>
      </c>
      <c r="O14">
        <f>(I14*21)/100</f>
      </c>
      <c t="s">
        <v>18</v>
      </c>
    </row>
    <row r="15" spans="1:5" ht="12.75">
      <c r="A15" s="28" t="s">
        <v>45</v>
      </c>
      <c r="E15" s="29" t="s">
        <v>198</v>
      </c>
    </row>
    <row r="16" spans="1:5" ht="63.75">
      <c r="A16" s="30" t="s">
        <v>47</v>
      </c>
      <c r="E16" s="31" t="s">
        <v>199</v>
      </c>
    </row>
    <row r="17" spans="1:5" ht="25.5">
      <c r="A17" t="s">
        <v>48</v>
      </c>
      <c r="E17" s="29" t="s">
        <v>195</v>
      </c>
    </row>
    <row r="18" spans="1:18" ht="12.75" customHeight="1">
      <c r="A18" s="5" t="s">
        <v>38</v>
      </c>
      <c s="5"/>
      <c s="35" t="s">
        <v>24</v>
      </c>
      <c s="5"/>
      <c s="21" t="s">
        <v>200</v>
      </c>
      <c s="5"/>
      <c s="5"/>
      <c s="5"/>
      <c s="36">
        <f>0+Q18</f>
      </c>
      <c r="O18">
        <f>0+R18</f>
      </c>
      <c r="Q18">
        <f>0+I19+I23+I27+I31+I35+I39+I43+I47+I51+I55+I59+I63+I67+I71+I75+I79+I83+I87+I91+I95</f>
      </c>
      <c>
        <f>0+O19+O23+O27+O31+O35+O39+O43+O47+O51+O55+O59+O63+O67+O71+O75+O79+O83+O87+O91+O95</f>
      </c>
    </row>
    <row r="19" spans="1:16" ht="12.75">
      <c r="A19" s="18" t="s">
        <v>40</v>
      </c>
      <c s="23" t="s">
        <v>8</v>
      </c>
      <c s="23" t="s">
        <v>201</v>
      </c>
      <c s="18" t="s">
        <v>42</v>
      </c>
      <c s="24" t="s">
        <v>202</v>
      </c>
      <c s="25" t="s">
        <v>203</v>
      </c>
      <c s="26">
        <v>78</v>
      </c>
      <c s="27">
        <v>0</v>
      </c>
      <c s="27">
        <f>ROUND(ROUND(H19,2)*ROUND(G19,3),2)</f>
      </c>
      <c r="O19">
        <f>(I19*21)/100</f>
      </c>
      <c t="s">
        <v>18</v>
      </c>
    </row>
    <row r="20" spans="1:5" ht="12.75">
      <c r="A20" s="28" t="s">
        <v>45</v>
      </c>
      <c r="E20" s="29" t="s">
        <v>204</v>
      </c>
    </row>
    <row r="21" spans="1:5" ht="38.25">
      <c r="A21" s="30" t="s">
        <v>47</v>
      </c>
      <c r="E21" s="31" t="s">
        <v>205</v>
      </c>
    </row>
    <row r="22" spans="1:5" ht="38.25">
      <c r="A22" t="s">
        <v>48</v>
      </c>
      <c r="E22" s="29" t="s">
        <v>206</v>
      </c>
    </row>
    <row r="23" spans="1:16" ht="12.75">
      <c r="A23" s="18" t="s">
        <v>40</v>
      </c>
      <c s="23" t="s">
        <v>28</v>
      </c>
      <c s="23" t="s">
        <v>207</v>
      </c>
      <c s="18" t="s">
        <v>42</v>
      </c>
      <c s="24" t="s">
        <v>208</v>
      </c>
      <c s="25" t="s">
        <v>203</v>
      </c>
      <c s="26">
        <v>1707</v>
      </c>
      <c s="27">
        <v>0</v>
      </c>
      <c s="27">
        <f>ROUND(ROUND(H23,2)*ROUND(G23,3),2)</f>
      </c>
      <c r="O23">
        <f>(I23*21)/100</f>
      </c>
      <c t="s">
        <v>18</v>
      </c>
    </row>
    <row r="24" spans="1:5" ht="51">
      <c r="A24" s="28" t="s">
        <v>45</v>
      </c>
      <c r="E24" s="29" t="s">
        <v>209</v>
      </c>
    </row>
    <row r="25" spans="1:5" ht="12.75">
      <c r="A25" s="30" t="s">
        <v>47</v>
      </c>
      <c r="E25" s="31" t="s">
        <v>210</v>
      </c>
    </row>
    <row r="26" spans="1:5" ht="12.75">
      <c r="A26" t="s">
        <v>48</v>
      </c>
      <c r="E26" s="29" t="s">
        <v>211</v>
      </c>
    </row>
    <row r="27" spans="1:16" ht="25.5">
      <c r="A27" s="18" t="s">
        <v>40</v>
      </c>
      <c s="23" t="s">
        <v>30</v>
      </c>
      <c s="23" t="s">
        <v>212</v>
      </c>
      <c s="18" t="s">
        <v>59</v>
      </c>
      <c s="24" t="s">
        <v>213</v>
      </c>
      <c s="25" t="s">
        <v>214</v>
      </c>
      <c s="26">
        <v>7.75</v>
      </c>
      <c s="27">
        <v>0</v>
      </c>
      <c s="27">
        <f>ROUND(ROUND(H27,2)*ROUND(G27,3),2)</f>
      </c>
      <c r="O27">
        <f>(I27*21)/100</f>
      </c>
      <c t="s">
        <v>18</v>
      </c>
    </row>
    <row r="28" spans="1:5" ht="89.25">
      <c r="A28" s="28" t="s">
        <v>45</v>
      </c>
      <c r="E28" s="29" t="s">
        <v>215</v>
      </c>
    </row>
    <row r="29" spans="1:5" ht="38.25">
      <c r="A29" s="30" t="s">
        <v>47</v>
      </c>
      <c r="E29" s="31" t="s">
        <v>216</v>
      </c>
    </row>
    <row r="30" spans="1:5" ht="63.75">
      <c r="A30" t="s">
        <v>48</v>
      </c>
      <c r="E30" s="29" t="s">
        <v>217</v>
      </c>
    </row>
    <row r="31" spans="1:16" ht="12.75">
      <c r="A31" s="18" t="s">
        <v>40</v>
      </c>
      <c s="23" t="s">
        <v>32</v>
      </c>
      <c s="23" t="s">
        <v>218</v>
      </c>
      <c s="18" t="s">
        <v>59</v>
      </c>
      <c s="24" t="s">
        <v>219</v>
      </c>
      <c s="25" t="s">
        <v>214</v>
      </c>
      <c s="26">
        <v>1783.598</v>
      </c>
      <c s="27">
        <v>0</v>
      </c>
      <c s="27">
        <f>ROUND(ROUND(H31,2)*ROUND(G31,3),2)</f>
      </c>
      <c r="O31">
        <f>(I31*21)/100</f>
      </c>
      <c t="s">
        <v>18</v>
      </c>
    </row>
    <row r="32" spans="1:5" ht="51">
      <c r="A32" s="28" t="s">
        <v>45</v>
      </c>
      <c r="E32" s="29" t="s">
        <v>220</v>
      </c>
    </row>
    <row r="33" spans="1:5" ht="63.75">
      <c r="A33" s="30" t="s">
        <v>47</v>
      </c>
      <c r="E33" s="31" t="s">
        <v>221</v>
      </c>
    </row>
    <row r="34" spans="1:5" ht="25.5">
      <c r="A34" t="s">
        <v>48</v>
      </c>
      <c r="E34" s="29" t="s">
        <v>222</v>
      </c>
    </row>
    <row r="35" spans="1:16" ht="12.75">
      <c r="A35" s="18" t="s">
        <v>40</v>
      </c>
      <c s="23" t="s">
        <v>106</v>
      </c>
      <c s="23" t="s">
        <v>218</v>
      </c>
      <c s="18" t="s">
        <v>223</v>
      </c>
      <c s="24" t="s">
        <v>219</v>
      </c>
      <c s="25" t="s">
        <v>214</v>
      </c>
      <c s="26">
        <v>374.61</v>
      </c>
      <c s="27">
        <v>0</v>
      </c>
      <c s="27">
        <f>ROUND(ROUND(H35,2)*ROUND(G35,3),2)</f>
      </c>
      <c r="O35">
        <f>(I35*21)/100</f>
      </c>
      <c t="s">
        <v>18</v>
      </c>
    </row>
    <row r="36" spans="1:5" ht="38.25">
      <c r="A36" s="28" t="s">
        <v>45</v>
      </c>
      <c r="E36" s="29" t="s">
        <v>224</v>
      </c>
    </row>
    <row r="37" spans="1:5" ht="25.5">
      <c r="A37" s="30" t="s">
        <v>47</v>
      </c>
      <c r="E37" s="31" t="s">
        <v>225</v>
      </c>
    </row>
    <row r="38" spans="1:5" ht="25.5">
      <c r="A38" t="s">
        <v>48</v>
      </c>
      <c r="E38" s="29" t="s">
        <v>222</v>
      </c>
    </row>
    <row r="39" spans="1:16" ht="12.75">
      <c r="A39" s="18" t="s">
        <v>40</v>
      </c>
      <c s="23" t="s">
        <v>67</v>
      </c>
      <c s="23" t="s">
        <v>226</v>
      </c>
      <c s="18" t="s">
        <v>42</v>
      </c>
      <c s="24" t="s">
        <v>227</v>
      </c>
      <c s="25" t="s">
        <v>228</v>
      </c>
      <c s="26">
        <v>200</v>
      </c>
      <c s="27">
        <v>0</v>
      </c>
      <c s="27">
        <f>ROUND(ROUND(H39,2)*ROUND(G39,3),2)</f>
      </c>
      <c r="O39">
        <f>(I39*21)/100</f>
      </c>
      <c t="s">
        <v>18</v>
      </c>
    </row>
    <row r="40" spans="1:5" ht="12.75">
      <c r="A40" s="28" t="s">
        <v>45</v>
      </c>
      <c r="E40" s="29" t="s">
        <v>229</v>
      </c>
    </row>
    <row r="41" spans="1:5" ht="12.75">
      <c r="A41" s="30" t="s">
        <v>47</v>
      </c>
      <c r="E41" s="31" t="s">
        <v>230</v>
      </c>
    </row>
    <row r="42" spans="1:5" ht="38.25">
      <c r="A42" t="s">
        <v>48</v>
      </c>
      <c r="E42" s="29" t="s">
        <v>231</v>
      </c>
    </row>
    <row r="43" spans="1:16" ht="12.75">
      <c r="A43" s="18" t="s">
        <v>40</v>
      </c>
      <c s="23" t="s">
        <v>35</v>
      </c>
      <c s="23" t="s">
        <v>232</v>
      </c>
      <c s="18" t="s">
        <v>42</v>
      </c>
      <c s="24" t="s">
        <v>233</v>
      </c>
      <c s="25" t="s">
        <v>214</v>
      </c>
      <c s="26">
        <v>45</v>
      </c>
      <c s="27">
        <v>0</v>
      </c>
      <c s="27">
        <f>ROUND(ROUND(H43,2)*ROUND(G43,3),2)</f>
      </c>
      <c r="O43">
        <f>(I43*21)/100</f>
      </c>
      <c t="s">
        <v>18</v>
      </c>
    </row>
    <row r="44" spans="1:5" ht="51">
      <c r="A44" s="28" t="s">
        <v>45</v>
      </c>
      <c r="E44" s="29" t="s">
        <v>234</v>
      </c>
    </row>
    <row r="45" spans="1:5" ht="12.75">
      <c r="A45" s="30" t="s">
        <v>47</v>
      </c>
      <c r="E45" s="31" t="s">
        <v>235</v>
      </c>
    </row>
    <row r="46" spans="1:5" ht="38.25">
      <c r="A46" t="s">
        <v>48</v>
      </c>
      <c r="E46" s="29" t="s">
        <v>236</v>
      </c>
    </row>
    <row r="47" spans="1:16" ht="12.75">
      <c r="A47" s="18" t="s">
        <v>40</v>
      </c>
      <c s="23" t="s">
        <v>37</v>
      </c>
      <c s="23" t="s">
        <v>237</v>
      </c>
      <c s="18" t="s">
        <v>42</v>
      </c>
      <c s="24" t="s">
        <v>238</v>
      </c>
      <c s="25" t="s">
        <v>214</v>
      </c>
      <c s="26">
        <v>7.84</v>
      </c>
      <c s="27">
        <v>0</v>
      </c>
      <c s="27">
        <f>ROUND(ROUND(H47,2)*ROUND(G47,3),2)</f>
      </c>
      <c r="O47">
        <f>(I47*21)/100</f>
      </c>
      <c t="s">
        <v>18</v>
      </c>
    </row>
    <row r="48" spans="1:5" ht="25.5">
      <c r="A48" s="28" t="s">
        <v>45</v>
      </c>
      <c r="E48" s="29" t="s">
        <v>239</v>
      </c>
    </row>
    <row r="49" spans="1:5" ht="12.75">
      <c r="A49" s="30" t="s">
        <v>47</v>
      </c>
      <c r="E49" s="31" t="s">
        <v>240</v>
      </c>
    </row>
    <row r="50" spans="1:5" ht="369.75">
      <c r="A50" t="s">
        <v>48</v>
      </c>
      <c r="E50" s="29" t="s">
        <v>241</v>
      </c>
    </row>
    <row r="51" spans="1:16" ht="12.75">
      <c r="A51" s="18" t="s">
        <v>40</v>
      </c>
      <c s="23" t="s">
        <v>121</v>
      </c>
      <c s="23" t="s">
        <v>242</v>
      </c>
      <c s="18" t="s">
        <v>59</v>
      </c>
      <c s="24" t="s">
        <v>243</v>
      </c>
      <c s="25" t="s">
        <v>214</v>
      </c>
      <c s="26">
        <v>301.05</v>
      </c>
      <c s="27">
        <v>0</v>
      </c>
      <c s="27">
        <f>ROUND(ROUND(H51,2)*ROUND(G51,3),2)</f>
      </c>
      <c r="O51">
        <f>(I51*21)/100</f>
      </c>
      <c t="s">
        <v>18</v>
      </c>
    </row>
    <row r="52" spans="1:5" ht="25.5">
      <c r="A52" s="28" t="s">
        <v>45</v>
      </c>
      <c r="E52" s="29" t="s">
        <v>244</v>
      </c>
    </row>
    <row r="53" spans="1:5" ht="38.25">
      <c r="A53" s="30" t="s">
        <v>47</v>
      </c>
      <c r="E53" s="31" t="s">
        <v>245</v>
      </c>
    </row>
    <row r="54" spans="1:5" ht="306">
      <c r="A54" t="s">
        <v>48</v>
      </c>
      <c r="E54" s="29" t="s">
        <v>246</v>
      </c>
    </row>
    <row r="55" spans="1:16" ht="12.75">
      <c r="A55" s="18" t="s">
        <v>40</v>
      </c>
      <c s="23" t="s">
        <v>126</v>
      </c>
      <c s="23" t="s">
        <v>247</v>
      </c>
      <c s="18" t="s">
        <v>42</v>
      </c>
      <c s="24" t="s">
        <v>248</v>
      </c>
      <c s="25" t="s">
        <v>203</v>
      </c>
      <c s="26">
        <v>2847</v>
      </c>
      <c s="27">
        <v>0</v>
      </c>
      <c s="27">
        <f>ROUND(ROUND(H55,2)*ROUND(G55,3),2)</f>
      </c>
      <c r="O55">
        <f>(I55*21)/100</f>
      </c>
      <c t="s">
        <v>18</v>
      </c>
    </row>
    <row r="56" spans="1:5" ht="38.25">
      <c r="A56" s="28" t="s">
        <v>45</v>
      </c>
      <c r="E56" s="29" t="s">
        <v>249</v>
      </c>
    </row>
    <row r="57" spans="1:5" ht="12.75">
      <c r="A57" s="30" t="s">
        <v>47</v>
      </c>
      <c r="E57" s="31" t="s">
        <v>250</v>
      </c>
    </row>
    <row r="58" spans="1:5" ht="63.75">
      <c r="A58" t="s">
        <v>48</v>
      </c>
      <c r="E58" s="29" t="s">
        <v>251</v>
      </c>
    </row>
    <row r="59" spans="1:16" ht="12.75">
      <c r="A59" s="18" t="s">
        <v>40</v>
      </c>
      <c s="23" t="s">
        <v>130</v>
      </c>
      <c s="23" t="s">
        <v>252</v>
      </c>
      <c s="18" t="s">
        <v>42</v>
      </c>
      <c s="24" t="s">
        <v>253</v>
      </c>
      <c s="25" t="s">
        <v>203</v>
      </c>
      <c s="26">
        <v>2847</v>
      </c>
      <c s="27">
        <v>0</v>
      </c>
      <c s="27">
        <f>ROUND(ROUND(H59,2)*ROUND(G59,3),2)</f>
      </c>
      <c r="O59">
        <f>(I59*21)/100</f>
      </c>
      <c t="s">
        <v>18</v>
      </c>
    </row>
    <row r="60" spans="1:5" ht="38.25">
      <c r="A60" s="28" t="s">
        <v>45</v>
      </c>
      <c r="E60" s="29" t="s">
        <v>254</v>
      </c>
    </row>
    <row r="61" spans="1:5" ht="12.75">
      <c r="A61" s="30" t="s">
        <v>47</v>
      </c>
      <c r="E61" s="31" t="s">
        <v>250</v>
      </c>
    </row>
    <row r="62" spans="1:5" ht="63.75">
      <c r="A62" t="s">
        <v>48</v>
      </c>
      <c r="E62" s="29" t="s">
        <v>251</v>
      </c>
    </row>
    <row r="63" spans="1:16" ht="12.75">
      <c r="A63" s="18" t="s">
        <v>40</v>
      </c>
      <c s="23" t="s">
        <v>70</v>
      </c>
      <c s="23" t="s">
        <v>255</v>
      </c>
      <c s="18" t="s">
        <v>24</v>
      </c>
      <c s="24" t="s">
        <v>256</v>
      </c>
      <c s="25" t="s">
        <v>214</v>
      </c>
      <c s="26">
        <v>90</v>
      </c>
      <c s="27">
        <v>0</v>
      </c>
      <c s="27">
        <f>ROUND(ROUND(H63,2)*ROUND(G63,3),2)</f>
      </c>
      <c r="O63">
        <f>(I63*21)/100</f>
      </c>
      <c t="s">
        <v>18</v>
      </c>
    </row>
    <row r="64" spans="1:5" ht="38.25">
      <c r="A64" s="28" t="s">
        <v>45</v>
      </c>
      <c r="E64" s="29" t="s">
        <v>257</v>
      </c>
    </row>
    <row r="65" spans="1:5" ht="12.75">
      <c r="A65" s="30" t="s">
        <v>47</v>
      </c>
      <c r="E65" s="31" t="s">
        <v>258</v>
      </c>
    </row>
    <row r="66" spans="1:5" ht="63.75">
      <c r="A66" t="s">
        <v>48</v>
      </c>
      <c r="E66" s="29" t="s">
        <v>251</v>
      </c>
    </row>
    <row r="67" spans="1:16" ht="12.75">
      <c r="A67" s="18" t="s">
        <v>40</v>
      </c>
      <c s="23" t="s">
        <v>137</v>
      </c>
      <c s="23" t="s">
        <v>255</v>
      </c>
      <c s="18" t="s">
        <v>18</v>
      </c>
      <c s="24" t="s">
        <v>256</v>
      </c>
      <c s="25" t="s">
        <v>214</v>
      </c>
      <c s="26">
        <v>40</v>
      </c>
      <c s="27">
        <v>0</v>
      </c>
      <c s="27">
        <f>ROUND(ROUND(H67,2)*ROUND(G67,3),2)</f>
      </c>
      <c r="O67">
        <f>(I67*21)/100</f>
      </c>
      <c t="s">
        <v>18</v>
      </c>
    </row>
    <row r="68" spans="1:5" ht="25.5">
      <c r="A68" s="28" t="s">
        <v>45</v>
      </c>
      <c r="E68" s="29" t="s">
        <v>259</v>
      </c>
    </row>
    <row r="69" spans="1:5" ht="12.75">
      <c r="A69" s="30" t="s">
        <v>47</v>
      </c>
      <c r="E69" s="31" t="s">
        <v>260</v>
      </c>
    </row>
    <row r="70" spans="1:5" ht="63.75">
      <c r="A70" t="s">
        <v>48</v>
      </c>
      <c r="E70" s="29" t="s">
        <v>251</v>
      </c>
    </row>
    <row r="71" spans="1:16" ht="12.75">
      <c r="A71" s="18" t="s">
        <v>40</v>
      </c>
      <c s="23" t="s">
        <v>140</v>
      </c>
      <c s="23" t="s">
        <v>261</v>
      </c>
      <c s="18" t="s">
        <v>42</v>
      </c>
      <c s="24" t="s">
        <v>262</v>
      </c>
      <c s="25" t="s">
        <v>263</v>
      </c>
      <c s="26">
        <v>25</v>
      </c>
      <c s="27">
        <v>0</v>
      </c>
      <c s="27">
        <f>ROUND(ROUND(H71,2)*ROUND(G71,3),2)</f>
      </c>
      <c r="O71">
        <f>(I71*21)/100</f>
      </c>
      <c t="s">
        <v>18</v>
      </c>
    </row>
    <row r="72" spans="1:5" ht="38.25">
      <c r="A72" s="28" t="s">
        <v>45</v>
      </c>
      <c r="E72" s="29" t="s">
        <v>264</v>
      </c>
    </row>
    <row r="73" spans="1:5" ht="12.75">
      <c r="A73" s="30" t="s">
        <v>47</v>
      </c>
      <c r="E73" s="31" t="s">
        <v>265</v>
      </c>
    </row>
    <row r="74" spans="1:5" ht="63.75">
      <c r="A74" t="s">
        <v>48</v>
      </c>
      <c r="E74" s="29" t="s">
        <v>251</v>
      </c>
    </row>
    <row r="75" spans="1:16" ht="12.75">
      <c r="A75" s="18" t="s">
        <v>40</v>
      </c>
      <c s="23" t="s">
        <v>144</v>
      </c>
      <c s="23" t="s">
        <v>266</v>
      </c>
      <c s="18" t="s">
        <v>42</v>
      </c>
      <c s="24" t="s">
        <v>267</v>
      </c>
      <c s="25" t="s">
        <v>214</v>
      </c>
      <c s="26">
        <v>52.84</v>
      </c>
      <c s="27">
        <v>0</v>
      </c>
      <c s="27">
        <f>ROUND(ROUND(H75,2)*ROUND(G75,3),2)</f>
      </c>
      <c r="O75">
        <f>(I75*21)/100</f>
      </c>
      <c t="s">
        <v>18</v>
      </c>
    </row>
    <row r="76" spans="1:5" ht="12.75">
      <c r="A76" s="28" t="s">
        <v>45</v>
      </c>
      <c r="E76" s="29" t="s">
        <v>268</v>
      </c>
    </row>
    <row r="77" spans="1:5" ht="38.25">
      <c r="A77" s="30" t="s">
        <v>47</v>
      </c>
      <c r="E77" s="31" t="s">
        <v>269</v>
      </c>
    </row>
    <row r="78" spans="1:5" ht="191.25">
      <c r="A78" t="s">
        <v>48</v>
      </c>
      <c r="E78" s="29" t="s">
        <v>270</v>
      </c>
    </row>
    <row r="79" spans="1:16" ht="12.75">
      <c r="A79" s="18" t="s">
        <v>40</v>
      </c>
      <c s="23" t="s">
        <v>73</v>
      </c>
      <c s="23" t="s">
        <v>271</v>
      </c>
      <c s="18" t="s">
        <v>42</v>
      </c>
      <c s="24" t="s">
        <v>272</v>
      </c>
      <c s="25" t="s">
        <v>214</v>
      </c>
      <c s="26">
        <v>20</v>
      </c>
      <c s="27">
        <v>0</v>
      </c>
      <c s="27">
        <f>ROUND(ROUND(H79,2)*ROUND(G79,3),2)</f>
      </c>
      <c r="O79">
        <f>(I79*21)/100</f>
      </c>
      <c t="s">
        <v>18</v>
      </c>
    </row>
    <row r="80" spans="1:5" ht="12.75">
      <c r="A80" s="28" t="s">
        <v>45</v>
      </c>
      <c r="E80" s="29" t="s">
        <v>273</v>
      </c>
    </row>
    <row r="81" spans="1:5" ht="38.25">
      <c r="A81" s="30" t="s">
        <v>47</v>
      </c>
      <c r="E81" s="31" t="s">
        <v>274</v>
      </c>
    </row>
    <row r="82" spans="1:5" ht="293.25">
      <c r="A82" t="s">
        <v>48</v>
      </c>
      <c r="E82" s="29" t="s">
        <v>275</v>
      </c>
    </row>
    <row r="83" spans="1:16" ht="12.75">
      <c r="A83" s="18" t="s">
        <v>40</v>
      </c>
      <c s="23" t="s">
        <v>149</v>
      </c>
      <c s="23" t="s">
        <v>276</v>
      </c>
      <c s="18" t="s">
        <v>42</v>
      </c>
      <c s="24" t="s">
        <v>277</v>
      </c>
      <c s="25" t="s">
        <v>214</v>
      </c>
      <c s="26">
        <v>40</v>
      </c>
      <c s="27">
        <v>0</v>
      </c>
      <c s="27">
        <f>ROUND(ROUND(H83,2)*ROUND(G83,3),2)</f>
      </c>
      <c r="O83">
        <f>(I83*21)/100</f>
      </c>
      <c t="s">
        <v>18</v>
      </c>
    </row>
    <row r="84" spans="1:5" ht="12.75">
      <c r="A84" s="28" t="s">
        <v>45</v>
      </c>
      <c r="E84" s="29" t="s">
        <v>42</v>
      </c>
    </row>
    <row r="85" spans="1:5" ht="12.75">
      <c r="A85" s="30" t="s">
        <v>47</v>
      </c>
      <c r="E85" s="31" t="s">
        <v>278</v>
      </c>
    </row>
    <row r="86" spans="1:5" ht="280.5">
      <c r="A86" t="s">
        <v>48</v>
      </c>
      <c r="E86" s="29" t="s">
        <v>279</v>
      </c>
    </row>
    <row r="87" spans="1:16" ht="12.75">
      <c r="A87" s="18" t="s">
        <v>40</v>
      </c>
      <c s="23" t="s">
        <v>152</v>
      </c>
      <c s="23" t="s">
        <v>280</v>
      </c>
      <c s="18" t="s">
        <v>42</v>
      </c>
      <c s="24" t="s">
        <v>281</v>
      </c>
      <c s="25" t="s">
        <v>203</v>
      </c>
      <c s="26">
        <v>104</v>
      </c>
      <c s="27">
        <v>0</v>
      </c>
      <c s="27">
        <f>ROUND(ROUND(H87,2)*ROUND(G87,3),2)</f>
      </c>
      <c r="O87">
        <f>(I87*21)/100</f>
      </c>
      <c t="s">
        <v>18</v>
      </c>
    </row>
    <row r="88" spans="1:5" ht="51">
      <c r="A88" s="28" t="s">
        <v>45</v>
      </c>
      <c r="E88" s="29" t="s">
        <v>282</v>
      </c>
    </row>
    <row r="89" spans="1:5" ht="12.75">
      <c r="A89" s="30" t="s">
        <v>47</v>
      </c>
      <c r="E89" s="31" t="s">
        <v>283</v>
      </c>
    </row>
    <row r="90" spans="1:5" ht="25.5">
      <c r="A90" t="s">
        <v>48</v>
      </c>
      <c r="E90" s="29" t="s">
        <v>284</v>
      </c>
    </row>
    <row r="91" spans="1:16" ht="12.75">
      <c r="A91" s="18" t="s">
        <v>40</v>
      </c>
      <c s="23" t="s">
        <v>157</v>
      </c>
      <c s="23" t="s">
        <v>285</v>
      </c>
      <c s="18" t="s">
        <v>59</v>
      </c>
      <c s="24" t="s">
        <v>286</v>
      </c>
      <c s="25" t="s">
        <v>203</v>
      </c>
      <c s="26">
        <v>2007</v>
      </c>
      <c s="27">
        <v>0</v>
      </c>
      <c s="27">
        <f>ROUND(ROUND(H91,2)*ROUND(G91,3),2)</f>
      </c>
      <c r="O91">
        <f>(I91*21)/100</f>
      </c>
      <c t="s">
        <v>18</v>
      </c>
    </row>
    <row r="92" spans="1:5" ht="25.5">
      <c r="A92" s="28" t="s">
        <v>45</v>
      </c>
      <c r="E92" s="29" t="s">
        <v>287</v>
      </c>
    </row>
    <row r="93" spans="1:5" ht="38.25">
      <c r="A93" s="30" t="s">
        <v>47</v>
      </c>
      <c r="E93" s="31" t="s">
        <v>288</v>
      </c>
    </row>
    <row r="94" spans="1:5" ht="38.25">
      <c r="A94" t="s">
        <v>48</v>
      </c>
      <c r="E94" s="29" t="s">
        <v>289</v>
      </c>
    </row>
    <row r="95" spans="1:16" ht="12.75">
      <c r="A95" s="18" t="s">
        <v>40</v>
      </c>
      <c s="23" t="s">
        <v>161</v>
      </c>
      <c s="23" t="s">
        <v>290</v>
      </c>
      <c s="18" t="s">
        <v>42</v>
      </c>
      <c s="24" t="s">
        <v>291</v>
      </c>
      <c s="25" t="s">
        <v>203</v>
      </c>
      <c s="26">
        <v>2007</v>
      </c>
      <c s="27">
        <v>0</v>
      </c>
      <c s="27">
        <f>ROUND(ROUND(H95,2)*ROUND(G95,3),2)</f>
      </c>
      <c r="O95">
        <f>(I95*21)/100</f>
      </c>
      <c t="s">
        <v>18</v>
      </c>
    </row>
    <row r="96" spans="1:5" ht="25.5">
      <c r="A96" s="28" t="s">
        <v>45</v>
      </c>
      <c r="E96" s="29" t="s">
        <v>292</v>
      </c>
    </row>
    <row r="97" spans="1:5" ht="38.25">
      <c r="A97" s="30" t="s">
        <v>47</v>
      </c>
      <c r="E97" s="31" t="s">
        <v>293</v>
      </c>
    </row>
    <row r="98" spans="1:5" ht="25.5">
      <c r="A98" t="s">
        <v>48</v>
      </c>
      <c r="E98" s="29" t="s">
        <v>294</v>
      </c>
    </row>
    <row r="99" spans="1:18" ht="12.75" customHeight="1">
      <c r="A99" s="5" t="s">
        <v>38</v>
      </c>
      <c s="5"/>
      <c s="35" t="s">
        <v>28</v>
      </c>
      <c s="5"/>
      <c s="21" t="s">
        <v>295</v>
      </c>
      <c s="5"/>
      <c s="5"/>
      <c s="5"/>
      <c s="36">
        <f>0+Q99</f>
      </c>
      <c r="O99">
        <f>0+R99</f>
      </c>
      <c r="Q99">
        <f>0+I100+I104</f>
      </c>
      <c>
        <f>0+O100+O104</f>
      </c>
    </row>
    <row r="100" spans="1:16" ht="12.75">
      <c r="A100" s="18" t="s">
        <v>40</v>
      </c>
      <c s="23" t="s">
        <v>164</v>
      </c>
      <c s="23" t="s">
        <v>296</v>
      </c>
      <c s="18" t="s">
        <v>42</v>
      </c>
      <c s="24" t="s">
        <v>297</v>
      </c>
      <c s="25" t="s">
        <v>214</v>
      </c>
      <c s="26">
        <v>15.34</v>
      </c>
      <c s="27">
        <v>0</v>
      </c>
      <c s="27">
        <f>ROUND(ROUND(H100,2)*ROUND(G100,3),2)</f>
      </c>
      <c r="O100">
        <f>(I100*21)/100</f>
      </c>
      <c t="s">
        <v>18</v>
      </c>
    </row>
    <row r="101" spans="1:5" ht="51">
      <c r="A101" s="28" t="s">
        <v>45</v>
      </c>
      <c r="E101" s="29" t="s">
        <v>298</v>
      </c>
    </row>
    <row r="102" spans="1:5" ht="38.25">
      <c r="A102" s="30" t="s">
        <v>47</v>
      </c>
      <c r="E102" s="31" t="s">
        <v>299</v>
      </c>
    </row>
    <row r="103" spans="1:5" ht="369.75">
      <c r="A103" t="s">
        <v>48</v>
      </c>
      <c r="E103" s="29" t="s">
        <v>300</v>
      </c>
    </row>
    <row r="104" spans="1:16" ht="12.75">
      <c r="A104" s="18" t="s">
        <v>40</v>
      </c>
      <c s="23" t="s">
        <v>168</v>
      </c>
      <c s="23" t="s">
        <v>301</v>
      </c>
      <c s="18" t="s">
        <v>42</v>
      </c>
      <c s="24" t="s">
        <v>302</v>
      </c>
      <c s="25" t="s">
        <v>214</v>
      </c>
      <c s="26">
        <v>10</v>
      </c>
      <c s="27">
        <v>0</v>
      </c>
      <c s="27">
        <f>ROUND(ROUND(H104,2)*ROUND(G104,3),2)</f>
      </c>
      <c r="O104">
        <f>(I104*21)/100</f>
      </c>
      <c t="s">
        <v>18</v>
      </c>
    </row>
    <row r="105" spans="1:5" ht="25.5">
      <c r="A105" s="28" t="s">
        <v>45</v>
      </c>
      <c r="E105" s="29" t="s">
        <v>303</v>
      </c>
    </row>
    <row r="106" spans="1:5" ht="12.75">
      <c r="A106" s="30" t="s">
        <v>47</v>
      </c>
      <c r="E106" s="31" t="s">
        <v>304</v>
      </c>
    </row>
    <row r="107" spans="1:5" ht="102">
      <c r="A107" t="s">
        <v>48</v>
      </c>
      <c r="E107" s="29" t="s">
        <v>305</v>
      </c>
    </row>
    <row r="108" spans="1:18" ht="12.75" customHeight="1">
      <c r="A108" s="5" t="s">
        <v>38</v>
      </c>
      <c s="5"/>
      <c s="35" t="s">
        <v>30</v>
      </c>
      <c s="5"/>
      <c s="21" t="s">
        <v>306</v>
      </c>
      <c s="5"/>
      <c s="5"/>
      <c s="5"/>
      <c s="36">
        <f>0+Q108</f>
      </c>
      <c r="O108">
        <f>0+R108</f>
      </c>
      <c r="Q108">
        <f>0+I109+I113+I117+I121+I125+I129+I133+I137+I141+I145+I149</f>
      </c>
      <c>
        <f>0+O109+O113+O117+O121+O125+O129+O133+O137+O141+O145+O149</f>
      </c>
    </row>
    <row r="109" spans="1:16" ht="12.75">
      <c r="A109" s="18" t="s">
        <v>40</v>
      </c>
      <c s="23" t="s">
        <v>172</v>
      </c>
      <c s="23" t="s">
        <v>307</v>
      </c>
      <c s="18" t="s">
        <v>42</v>
      </c>
      <c s="24" t="s">
        <v>308</v>
      </c>
      <c s="25" t="s">
        <v>203</v>
      </c>
      <c s="26">
        <v>52</v>
      </c>
      <c s="27">
        <v>0</v>
      </c>
      <c s="27">
        <f>ROUND(ROUND(H109,2)*ROUND(G109,3),2)</f>
      </c>
      <c r="O109">
        <f>(I109*21)/100</f>
      </c>
      <c t="s">
        <v>18</v>
      </c>
    </row>
    <row r="110" spans="1:5" ht="25.5">
      <c r="A110" s="28" t="s">
        <v>45</v>
      </c>
      <c r="E110" s="29" t="s">
        <v>309</v>
      </c>
    </row>
    <row r="111" spans="1:5" ht="12.75">
      <c r="A111" s="30" t="s">
        <v>47</v>
      </c>
      <c r="E111" s="31" t="s">
        <v>310</v>
      </c>
    </row>
    <row r="112" spans="1:5" ht="127.5">
      <c r="A112" t="s">
        <v>48</v>
      </c>
      <c r="E112" s="29" t="s">
        <v>311</v>
      </c>
    </row>
    <row r="113" spans="1:16" ht="12.75">
      <c r="A113" s="18" t="s">
        <v>40</v>
      </c>
      <c s="23" t="s">
        <v>176</v>
      </c>
      <c s="23" t="s">
        <v>312</v>
      </c>
      <c s="18" t="s">
        <v>42</v>
      </c>
      <c s="24" t="s">
        <v>313</v>
      </c>
      <c s="25" t="s">
        <v>203</v>
      </c>
      <c s="26">
        <v>52</v>
      </c>
      <c s="27">
        <v>0</v>
      </c>
      <c s="27">
        <f>ROUND(ROUND(H113,2)*ROUND(G113,3),2)</f>
      </c>
      <c r="O113">
        <f>(I113*21)/100</f>
      </c>
      <c t="s">
        <v>18</v>
      </c>
    </row>
    <row r="114" spans="1:5" ht="38.25">
      <c r="A114" s="28" t="s">
        <v>45</v>
      </c>
      <c r="E114" s="29" t="s">
        <v>314</v>
      </c>
    </row>
    <row r="115" spans="1:5" ht="12.75">
      <c r="A115" s="30" t="s">
        <v>47</v>
      </c>
      <c r="E115" s="31" t="s">
        <v>315</v>
      </c>
    </row>
    <row r="116" spans="1:5" ht="51">
      <c r="A116" t="s">
        <v>48</v>
      </c>
      <c r="E116" s="29" t="s">
        <v>316</v>
      </c>
    </row>
    <row r="117" spans="1:16" ht="12.75">
      <c r="A117" s="18" t="s">
        <v>40</v>
      </c>
      <c s="23" t="s">
        <v>180</v>
      </c>
      <c s="23" t="s">
        <v>317</v>
      </c>
      <c s="18" t="s">
        <v>42</v>
      </c>
      <c s="24" t="s">
        <v>318</v>
      </c>
      <c s="25" t="s">
        <v>203</v>
      </c>
      <c s="26">
        <v>45</v>
      </c>
      <c s="27">
        <v>0</v>
      </c>
      <c s="27">
        <f>ROUND(ROUND(H117,2)*ROUND(G117,3),2)</f>
      </c>
      <c r="O117">
        <f>(I117*21)/100</f>
      </c>
      <c t="s">
        <v>18</v>
      </c>
    </row>
    <row r="118" spans="1:5" ht="38.25">
      <c r="A118" s="28" t="s">
        <v>45</v>
      </c>
      <c r="E118" s="29" t="s">
        <v>319</v>
      </c>
    </row>
    <row r="119" spans="1:5" ht="12.75">
      <c r="A119" s="30" t="s">
        <v>47</v>
      </c>
      <c r="E119" s="31" t="s">
        <v>320</v>
      </c>
    </row>
    <row r="120" spans="1:5" ht="102">
      <c r="A120" t="s">
        <v>48</v>
      </c>
      <c r="E120" s="29" t="s">
        <v>321</v>
      </c>
    </row>
    <row r="121" spans="1:16" ht="12.75">
      <c r="A121" s="18" t="s">
        <v>40</v>
      </c>
      <c s="23" t="s">
        <v>184</v>
      </c>
      <c s="23" t="s">
        <v>322</v>
      </c>
      <c s="18" t="s">
        <v>42</v>
      </c>
      <c s="24" t="s">
        <v>323</v>
      </c>
      <c s="25" t="s">
        <v>203</v>
      </c>
      <c s="26">
        <v>2847</v>
      </c>
      <c s="27">
        <v>0</v>
      </c>
      <c s="27">
        <f>ROUND(ROUND(H121,2)*ROUND(G121,3),2)</f>
      </c>
      <c r="O121">
        <f>(I121*21)/100</f>
      </c>
      <c t="s">
        <v>18</v>
      </c>
    </row>
    <row r="122" spans="1:5" ht="38.25">
      <c r="A122" s="28" t="s">
        <v>45</v>
      </c>
      <c r="E122" s="29" t="s">
        <v>324</v>
      </c>
    </row>
    <row r="123" spans="1:5" ht="12.75">
      <c r="A123" s="30" t="s">
        <v>47</v>
      </c>
      <c r="E123" s="31" t="s">
        <v>250</v>
      </c>
    </row>
    <row r="124" spans="1:5" ht="102">
      <c r="A124" t="s">
        <v>48</v>
      </c>
      <c r="E124" s="29" t="s">
        <v>321</v>
      </c>
    </row>
    <row r="125" spans="1:16" ht="12.75">
      <c r="A125" s="18" t="s">
        <v>40</v>
      </c>
      <c s="23" t="s">
        <v>325</v>
      </c>
      <c s="23" t="s">
        <v>326</v>
      </c>
      <c s="18" t="s">
        <v>42</v>
      </c>
      <c s="24" t="s">
        <v>327</v>
      </c>
      <c s="25" t="s">
        <v>203</v>
      </c>
      <c s="26">
        <v>16549.28</v>
      </c>
      <c s="27">
        <v>0</v>
      </c>
      <c s="27">
        <f>ROUND(ROUND(H125,2)*ROUND(G125,3),2)</f>
      </c>
      <c r="O125">
        <f>(I125*21)/100</f>
      </c>
      <c t="s">
        <v>18</v>
      </c>
    </row>
    <row r="126" spans="1:5" ht="12.75">
      <c r="A126" s="28" t="s">
        <v>45</v>
      </c>
      <c r="E126" s="29" t="s">
        <v>328</v>
      </c>
    </row>
    <row r="127" spans="1:5" ht="76.5">
      <c r="A127" s="30" t="s">
        <v>47</v>
      </c>
      <c r="E127" s="31" t="s">
        <v>329</v>
      </c>
    </row>
    <row r="128" spans="1:5" ht="51">
      <c r="A128" t="s">
        <v>48</v>
      </c>
      <c r="E128" s="29" t="s">
        <v>330</v>
      </c>
    </row>
    <row r="129" spans="1:16" ht="12.75">
      <c r="A129" s="18" t="s">
        <v>40</v>
      </c>
      <c s="23" t="s">
        <v>331</v>
      </c>
      <c s="23" t="s">
        <v>332</v>
      </c>
      <c s="18" t="s">
        <v>42</v>
      </c>
      <c s="24" t="s">
        <v>333</v>
      </c>
      <c s="25" t="s">
        <v>203</v>
      </c>
      <c s="26">
        <v>16815.56</v>
      </c>
      <c s="27">
        <v>0</v>
      </c>
      <c s="27">
        <f>ROUND(ROUND(H129,2)*ROUND(G129,3),2)</f>
      </c>
      <c r="O129">
        <f>(I129*21)/100</f>
      </c>
      <c t="s">
        <v>18</v>
      </c>
    </row>
    <row r="130" spans="1:5" ht="12.75">
      <c r="A130" s="28" t="s">
        <v>45</v>
      </c>
      <c r="E130" s="29" t="s">
        <v>334</v>
      </c>
    </row>
    <row r="131" spans="1:5" ht="76.5">
      <c r="A131" s="30" t="s">
        <v>47</v>
      </c>
      <c r="E131" s="31" t="s">
        <v>335</v>
      </c>
    </row>
    <row r="132" spans="1:5" ht="51">
      <c r="A132" t="s">
        <v>48</v>
      </c>
      <c r="E132" s="29" t="s">
        <v>330</v>
      </c>
    </row>
    <row r="133" spans="1:16" ht="12.75">
      <c r="A133" s="18" t="s">
        <v>40</v>
      </c>
      <c s="23" t="s">
        <v>336</v>
      </c>
      <c s="23" t="s">
        <v>337</v>
      </c>
      <c s="18" t="s">
        <v>42</v>
      </c>
      <c s="24" t="s">
        <v>338</v>
      </c>
      <c s="25" t="s">
        <v>203</v>
      </c>
      <c s="26">
        <v>16283</v>
      </c>
      <c s="27">
        <v>0</v>
      </c>
      <c s="27">
        <f>ROUND(ROUND(H133,2)*ROUND(G133,3),2)</f>
      </c>
      <c r="O133">
        <f>(I133*21)/100</f>
      </c>
      <c t="s">
        <v>18</v>
      </c>
    </row>
    <row r="134" spans="1:5" ht="12.75">
      <c r="A134" s="28" t="s">
        <v>45</v>
      </c>
      <c r="E134" s="29" t="s">
        <v>339</v>
      </c>
    </row>
    <row r="135" spans="1:5" ht="51">
      <c r="A135" s="30" t="s">
        <v>47</v>
      </c>
      <c r="E135" s="31" t="s">
        <v>340</v>
      </c>
    </row>
    <row r="136" spans="1:5" ht="140.25">
      <c r="A136" t="s">
        <v>48</v>
      </c>
      <c r="E136" s="29" t="s">
        <v>341</v>
      </c>
    </row>
    <row r="137" spans="1:16" ht="12.75">
      <c r="A137" s="18" t="s">
        <v>40</v>
      </c>
      <c s="23" t="s">
        <v>342</v>
      </c>
      <c s="23" t="s">
        <v>343</v>
      </c>
      <c s="18" t="s">
        <v>42</v>
      </c>
      <c s="24" t="s">
        <v>344</v>
      </c>
      <c s="25" t="s">
        <v>214</v>
      </c>
      <c s="26">
        <v>32.4</v>
      </c>
      <c s="27">
        <v>0</v>
      </c>
      <c s="27">
        <f>ROUND(ROUND(H137,2)*ROUND(G137,3),2)</f>
      </c>
      <c r="O137">
        <f>(I137*21)/100</f>
      </c>
      <c t="s">
        <v>18</v>
      </c>
    </row>
    <row r="138" spans="1:5" ht="51">
      <c r="A138" s="28" t="s">
        <v>45</v>
      </c>
      <c r="E138" s="29" t="s">
        <v>345</v>
      </c>
    </row>
    <row r="139" spans="1:5" ht="25.5">
      <c r="A139" s="30" t="s">
        <v>47</v>
      </c>
      <c r="E139" s="31" t="s">
        <v>346</v>
      </c>
    </row>
    <row r="140" spans="1:5" ht="140.25">
      <c r="A140" t="s">
        <v>48</v>
      </c>
      <c r="E140" s="29" t="s">
        <v>341</v>
      </c>
    </row>
    <row r="141" spans="1:16" ht="12.75">
      <c r="A141" s="18" t="s">
        <v>40</v>
      </c>
      <c s="23" t="s">
        <v>347</v>
      </c>
      <c s="23" t="s">
        <v>348</v>
      </c>
      <c s="18" t="s">
        <v>42</v>
      </c>
      <c s="24" t="s">
        <v>349</v>
      </c>
      <c s="25" t="s">
        <v>203</v>
      </c>
      <c s="26">
        <v>16701.44</v>
      </c>
      <c s="27">
        <v>0</v>
      </c>
      <c s="27">
        <f>ROUND(ROUND(H141,2)*ROUND(G141,3),2)</f>
      </c>
      <c r="O141">
        <f>(I141*21)/100</f>
      </c>
      <c t="s">
        <v>18</v>
      </c>
    </row>
    <row r="142" spans="1:5" ht="25.5">
      <c r="A142" s="28" t="s">
        <v>45</v>
      </c>
      <c r="E142" s="29" t="s">
        <v>350</v>
      </c>
    </row>
    <row r="143" spans="1:5" ht="51">
      <c r="A143" s="30" t="s">
        <v>47</v>
      </c>
      <c r="E143" s="31" t="s">
        <v>351</v>
      </c>
    </row>
    <row r="144" spans="1:5" ht="140.25">
      <c r="A144" t="s">
        <v>48</v>
      </c>
      <c r="E144" s="29" t="s">
        <v>341</v>
      </c>
    </row>
    <row r="145" spans="1:16" ht="12.75">
      <c r="A145" s="18" t="s">
        <v>40</v>
      </c>
      <c s="23" t="s">
        <v>352</v>
      </c>
      <c s="23" t="s">
        <v>353</v>
      </c>
      <c s="18" t="s">
        <v>42</v>
      </c>
      <c s="24" t="s">
        <v>354</v>
      </c>
      <c s="25" t="s">
        <v>203</v>
      </c>
      <c s="26">
        <v>16845.32</v>
      </c>
      <c s="27">
        <v>0</v>
      </c>
      <c s="27">
        <f>ROUND(ROUND(H145,2)*ROUND(G145,3),2)</f>
      </c>
      <c r="O145">
        <f>(I145*21)/100</f>
      </c>
      <c t="s">
        <v>18</v>
      </c>
    </row>
    <row r="146" spans="1:5" ht="76.5">
      <c r="A146" s="28" t="s">
        <v>45</v>
      </c>
      <c r="E146" s="29" t="s">
        <v>355</v>
      </c>
    </row>
    <row r="147" spans="1:5" ht="25.5">
      <c r="A147" s="30" t="s">
        <v>47</v>
      </c>
      <c r="E147" s="31" t="s">
        <v>356</v>
      </c>
    </row>
    <row r="148" spans="1:5" ht="76.5">
      <c r="A148" t="s">
        <v>48</v>
      </c>
      <c r="E148" s="29" t="s">
        <v>357</v>
      </c>
    </row>
    <row r="149" spans="1:16" ht="12.75">
      <c r="A149" s="18" t="s">
        <v>40</v>
      </c>
      <c s="23" t="s">
        <v>358</v>
      </c>
      <c s="23" t="s">
        <v>359</v>
      </c>
      <c s="18" t="s">
        <v>59</v>
      </c>
      <c s="24" t="s">
        <v>360</v>
      </c>
      <c s="25" t="s">
        <v>263</v>
      </c>
      <c s="26">
        <v>2167.9</v>
      </c>
      <c s="27">
        <v>0</v>
      </c>
      <c s="27">
        <f>ROUND(ROUND(H149,2)*ROUND(G149,3),2)</f>
      </c>
      <c r="O149">
        <f>(I149*21)/100</f>
      </c>
      <c t="s">
        <v>18</v>
      </c>
    </row>
    <row r="150" spans="1:5" ht="12.75">
      <c r="A150" s="28" t="s">
        <v>45</v>
      </c>
      <c r="E150" s="29" t="s">
        <v>361</v>
      </c>
    </row>
    <row r="151" spans="1:5" ht="63.75">
      <c r="A151" s="30" t="s">
        <v>47</v>
      </c>
      <c r="E151" s="31" t="s">
        <v>362</v>
      </c>
    </row>
    <row r="152" spans="1:5" ht="38.25">
      <c r="A152" t="s">
        <v>48</v>
      </c>
      <c r="E152" s="29" t="s">
        <v>363</v>
      </c>
    </row>
    <row r="153" spans="1:18" ht="12.75" customHeight="1">
      <c r="A153" s="5" t="s">
        <v>38</v>
      </c>
      <c s="5"/>
      <c s="35" t="s">
        <v>32</v>
      </c>
      <c s="5"/>
      <c s="21" t="s">
        <v>364</v>
      </c>
      <c s="5"/>
      <c s="5"/>
      <c s="5"/>
      <c s="36">
        <f>0+Q153</f>
      </c>
      <c r="O153">
        <f>0+R153</f>
      </c>
      <c r="Q153">
        <f>0+I154+I158</f>
      </c>
      <c>
        <f>0+O154+O158</f>
      </c>
    </row>
    <row r="154" spans="1:16" ht="25.5">
      <c r="A154" s="18" t="s">
        <v>40</v>
      </c>
      <c s="23" t="s">
        <v>365</v>
      </c>
      <c s="23" t="s">
        <v>366</v>
      </c>
      <c s="18" t="s">
        <v>42</v>
      </c>
      <c s="24" t="s">
        <v>367</v>
      </c>
      <c s="25" t="s">
        <v>203</v>
      </c>
      <c s="26">
        <v>41.44</v>
      </c>
      <c s="27">
        <v>0</v>
      </c>
      <c s="27">
        <f>ROUND(ROUND(H154,2)*ROUND(G154,3),2)</f>
      </c>
      <c r="O154">
        <f>(I154*21)/100</f>
      </c>
      <c t="s">
        <v>18</v>
      </c>
    </row>
    <row r="155" spans="1:5" ht="38.25">
      <c r="A155" s="28" t="s">
        <v>45</v>
      </c>
      <c r="E155" s="29" t="s">
        <v>368</v>
      </c>
    </row>
    <row r="156" spans="1:5" ht="12.75">
      <c r="A156" s="30" t="s">
        <v>47</v>
      </c>
      <c r="E156" s="31" t="s">
        <v>369</v>
      </c>
    </row>
    <row r="157" spans="1:5" ht="76.5">
      <c r="A157" t="s">
        <v>48</v>
      </c>
      <c r="E157" s="29" t="s">
        <v>370</v>
      </c>
    </row>
    <row r="158" spans="1:16" ht="25.5">
      <c r="A158" s="18" t="s">
        <v>40</v>
      </c>
      <c s="23" t="s">
        <v>371</v>
      </c>
      <c s="23" t="s">
        <v>372</v>
      </c>
      <c s="18" t="s">
        <v>42</v>
      </c>
      <c s="24" t="s">
        <v>373</v>
      </c>
      <c s="25" t="s">
        <v>203</v>
      </c>
      <c s="26">
        <v>41.44</v>
      </c>
      <c s="27">
        <v>0</v>
      </c>
      <c s="27">
        <f>ROUND(ROUND(H158,2)*ROUND(G158,3),2)</f>
      </c>
      <c r="O158">
        <f>(I158*21)/100</f>
      </c>
      <c t="s">
        <v>18</v>
      </c>
    </row>
    <row r="159" spans="1:5" ht="38.25">
      <c r="A159" s="28" t="s">
        <v>45</v>
      </c>
      <c r="E159" s="29" t="s">
        <v>374</v>
      </c>
    </row>
    <row r="160" spans="1:5" ht="12.75">
      <c r="A160" s="30" t="s">
        <v>47</v>
      </c>
      <c r="E160" s="31" t="s">
        <v>369</v>
      </c>
    </row>
    <row r="161" spans="1:5" ht="76.5">
      <c r="A161" t="s">
        <v>48</v>
      </c>
      <c r="E161" s="29" t="s">
        <v>370</v>
      </c>
    </row>
    <row r="162" spans="1:18" ht="12.75" customHeight="1">
      <c r="A162" s="5" t="s">
        <v>38</v>
      </c>
      <c s="5"/>
      <c s="35" t="s">
        <v>106</v>
      </c>
      <c s="5"/>
      <c s="21" t="s">
        <v>375</v>
      </c>
      <c s="5"/>
      <c s="5"/>
      <c s="5"/>
      <c s="36">
        <f>0+Q162</f>
      </c>
      <c r="O162">
        <f>0+R162</f>
      </c>
      <c r="Q162">
        <f>0+I163</f>
      </c>
      <c>
        <f>0+O163</f>
      </c>
    </row>
    <row r="163" spans="1:16" ht="12.75">
      <c r="A163" s="18" t="s">
        <v>40</v>
      </c>
      <c s="23" t="s">
        <v>376</v>
      </c>
      <c s="23" t="s">
        <v>377</v>
      </c>
      <c s="18" t="s">
        <v>42</v>
      </c>
      <c s="24" t="s">
        <v>378</v>
      </c>
      <c s="25" t="s">
        <v>203</v>
      </c>
      <c s="26">
        <v>41.44</v>
      </c>
      <c s="27">
        <v>0</v>
      </c>
      <c s="27">
        <f>ROUND(ROUND(H163,2)*ROUND(G163,3),2)</f>
      </c>
      <c r="O163">
        <f>(I163*21)/100</f>
      </c>
      <c t="s">
        <v>18</v>
      </c>
    </row>
    <row r="164" spans="1:5" ht="12.75">
      <c r="A164" s="28" t="s">
        <v>45</v>
      </c>
      <c r="E164" s="29" t="s">
        <v>379</v>
      </c>
    </row>
    <row r="165" spans="1:5" ht="12.75">
      <c r="A165" s="30" t="s">
        <v>47</v>
      </c>
      <c r="E165" s="31" t="s">
        <v>369</v>
      </c>
    </row>
    <row r="166" spans="1:5" ht="51">
      <c r="A166" t="s">
        <v>48</v>
      </c>
      <c r="E166" s="29" t="s">
        <v>380</v>
      </c>
    </row>
    <row r="167" spans="1:18" ht="12.75" customHeight="1">
      <c r="A167" s="5" t="s">
        <v>38</v>
      </c>
      <c s="5"/>
      <c s="35" t="s">
        <v>35</v>
      </c>
      <c s="5"/>
      <c s="21" t="s">
        <v>83</v>
      </c>
      <c s="5"/>
      <c s="5"/>
      <c s="5"/>
      <c s="36">
        <f>0+Q167</f>
      </c>
      <c r="O167">
        <f>0+R167</f>
      </c>
      <c r="Q167">
        <f>0+I168+I172+I176+I180+I184+I188+I192+I196+I200+I204+I208+I212+I216+I220+I224+I228+I232+I236</f>
      </c>
      <c>
        <f>0+O168+O172+O176+O180+O184+O188+O192+O196+O200+O204+O208+O212+O216+O220+O224+O228+O232+O236</f>
      </c>
    </row>
    <row r="168" spans="1:16" ht="12.75">
      <c r="A168" s="18" t="s">
        <v>40</v>
      </c>
      <c s="23" t="s">
        <v>381</v>
      </c>
      <c s="23" t="s">
        <v>382</v>
      </c>
      <c s="18" t="s">
        <v>42</v>
      </c>
      <c s="24" t="s">
        <v>383</v>
      </c>
      <c s="25" t="s">
        <v>263</v>
      </c>
      <c s="26">
        <v>12</v>
      </c>
      <c s="27">
        <v>0</v>
      </c>
      <c s="27">
        <f>ROUND(ROUND(H168,2)*ROUND(G168,3),2)</f>
      </c>
      <c r="O168">
        <f>(I168*21)/100</f>
      </c>
      <c t="s">
        <v>18</v>
      </c>
    </row>
    <row r="169" spans="1:5" ht="38.25">
      <c r="A169" s="28" t="s">
        <v>45</v>
      </c>
      <c r="E169" s="29" t="s">
        <v>384</v>
      </c>
    </row>
    <row r="170" spans="1:5" ht="12.75">
      <c r="A170" s="30" t="s">
        <v>47</v>
      </c>
      <c r="E170" s="31" t="s">
        <v>385</v>
      </c>
    </row>
    <row r="171" spans="1:5" ht="63.75">
      <c r="A171" t="s">
        <v>48</v>
      </c>
      <c r="E171" s="29" t="s">
        <v>386</v>
      </c>
    </row>
    <row r="172" spans="1:16" ht="25.5">
      <c r="A172" s="18" t="s">
        <v>40</v>
      </c>
      <c s="23" t="s">
        <v>387</v>
      </c>
      <c s="23" t="s">
        <v>388</v>
      </c>
      <c s="18" t="s">
        <v>42</v>
      </c>
      <c s="24" t="s">
        <v>389</v>
      </c>
      <c s="25" t="s">
        <v>263</v>
      </c>
      <c s="26">
        <v>2386</v>
      </c>
      <c s="27">
        <v>0</v>
      </c>
      <c s="27">
        <f>ROUND(ROUND(H172,2)*ROUND(G172,3),2)</f>
      </c>
      <c r="O172">
        <f>(I172*21)/100</f>
      </c>
      <c t="s">
        <v>18</v>
      </c>
    </row>
    <row r="173" spans="1:5" ht="25.5">
      <c r="A173" s="28" t="s">
        <v>45</v>
      </c>
      <c r="E173" s="29" t="s">
        <v>390</v>
      </c>
    </row>
    <row r="174" spans="1:5" ht="63.75">
      <c r="A174" s="30" t="s">
        <v>47</v>
      </c>
      <c r="E174" s="31" t="s">
        <v>391</v>
      </c>
    </row>
    <row r="175" spans="1:5" ht="127.5">
      <c r="A175" t="s">
        <v>48</v>
      </c>
      <c r="E175" s="29" t="s">
        <v>392</v>
      </c>
    </row>
    <row r="176" spans="1:16" ht="25.5">
      <c r="A176" s="18" t="s">
        <v>40</v>
      </c>
      <c s="23" t="s">
        <v>393</v>
      </c>
      <c s="23" t="s">
        <v>394</v>
      </c>
      <c s="18" t="s">
        <v>42</v>
      </c>
      <c s="24" t="s">
        <v>395</v>
      </c>
      <c s="25" t="s">
        <v>263</v>
      </c>
      <c s="26">
        <v>2386</v>
      </c>
      <c s="27">
        <v>0</v>
      </c>
      <c s="27">
        <f>ROUND(ROUND(H176,2)*ROUND(G176,3),2)</f>
      </c>
      <c r="O176">
        <f>(I176*21)/100</f>
      </c>
      <c t="s">
        <v>18</v>
      </c>
    </row>
    <row r="177" spans="1:5" ht="25.5">
      <c r="A177" s="28" t="s">
        <v>45</v>
      </c>
      <c r="E177" s="29" t="s">
        <v>396</v>
      </c>
    </row>
    <row r="178" spans="1:5" ht="12.75">
      <c r="A178" s="30" t="s">
        <v>47</v>
      </c>
      <c r="E178" s="31" t="s">
        <v>42</v>
      </c>
    </row>
    <row r="179" spans="1:5" ht="38.25">
      <c r="A179" t="s">
        <v>48</v>
      </c>
      <c r="E179" s="29" t="s">
        <v>397</v>
      </c>
    </row>
    <row r="180" spans="1:16" ht="12.75">
      <c r="A180" s="18" t="s">
        <v>40</v>
      </c>
      <c s="23" t="s">
        <v>398</v>
      </c>
      <c s="23" t="s">
        <v>399</v>
      </c>
      <c s="18" t="s">
        <v>42</v>
      </c>
      <c s="24" t="s">
        <v>400</v>
      </c>
      <c s="25" t="s">
        <v>86</v>
      </c>
      <c s="26">
        <v>33</v>
      </c>
      <c s="27">
        <v>0</v>
      </c>
      <c s="27">
        <f>ROUND(ROUND(H180,2)*ROUND(G180,3),2)</f>
      </c>
      <c r="O180">
        <f>(I180*21)/100</f>
      </c>
      <c t="s">
        <v>18</v>
      </c>
    </row>
    <row r="181" spans="1:5" ht="25.5">
      <c r="A181" s="28" t="s">
        <v>45</v>
      </c>
      <c r="E181" s="29" t="s">
        <v>401</v>
      </c>
    </row>
    <row r="182" spans="1:5" ht="12.75">
      <c r="A182" s="30" t="s">
        <v>47</v>
      </c>
      <c r="E182" s="31" t="s">
        <v>402</v>
      </c>
    </row>
    <row r="183" spans="1:5" ht="51">
      <c r="A183" t="s">
        <v>48</v>
      </c>
      <c r="E183" s="29" t="s">
        <v>403</v>
      </c>
    </row>
    <row r="184" spans="1:16" ht="12.75">
      <c r="A184" s="18" t="s">
        <v>40</v>
      </c>
      <c s="23" t="s">
        <v>404</v>
      </c>
      <c s="23" t="s">
        <v>399</v>
      </c>
      <c s="18" t="s">
        <v>405</v>
      </c>
      <c s="24" t="s">
        <v>400</v>
      </c>
      <c s="25" t="s">
        <v>86</v>
      </c>
      <c s="26">
        <v>4</v>
      </c>
      <c s="27">
        <v>0</v>
      </c>
      <c s="27">
        <f>ROUND(ROUND(H184,2)*ROUND(G184,3),2)</f>
      </c>
      <c r="O184">
        <f>(I184*21)/100</f>
      </c>
      <c t="s">
        <v>18</v>
      </c>
    </row>
    <row r="185" spans="1:5" ht="12.75">
      <c r="A185" s="28" t="s">
        <v>45</v>
      </c>
      <c r="E185" s="29" t="s">
        <v>406</v>
      </c>
    </row>
    <row r="186" spans="1:5" ht="12.75">
      <c r="A186" s="30" t="s">
        <v>47</v>
      </c>
      <c r="E186" s="31" t="s">
        <v>407</v>
      </c>
    </row>
    <row r="187" spans="1:5" ht="51">
      <c r="A187" t="s">
        <v>48</v>
      </c>
      <c r="E187" s="29" t="s">
        <v>403</v>
      </c>
    </row>
    <row r="188" spans="1:16" ht="12.75">
      <c r="A188" s="18" t="s">
        <v>40</v>
      </c>
      <c s="23" t="s">
        <v>408</v>
      </c>
      <c s="23" t="s">
        <v>409</v>
      </c>
      <c s="18" t="s">
        <v>42</v>
      </c>
      <c s="24" t="s">
        <v>410</v>
      </c>
      <c s="25" t="s">
        <v>86</v>
      </c>
      <c s="26">
        <v>30</v>
      </c>
      <c s="27">
        <v>0</v>
      </c>
      <c s="27">
        <f>ROUND(ROUND(H188,2)*ROUND(G188,3),2)</f>
      </c>
      <c r="O188">
        <f>(I188*21)/100</f>
      </c>
      <c t="s">
        <v>18</v>
      </c>
    </row>
    <row r="189" spans="1:5" ht="25.5">
      <c r="A189" s="28" t="s">
        <v>45</v>
      </c>
      <c r="E189" s="29" t="s">
        <v>411</v>
      </c>
    </row>
    <row r="190" spans="1:5" ht="12.75">
      <c r="A190" s="30" t="s">
        <v>47</v>
      </c>
      <c r="E190" s="31" t="s">
        <v>412</v>
      </c>
    </row>
    <row r="191" spans="1:5" ht="25.5">
      <c r="A191" t="s">
        <v>48</v>
      </c>
      <c r="E191" s="29" t="s">
        <v>413</v>
      </c>
    </row>
    <row r="192" spans="1:16" ht="25.5">
      <c r="A192" s="18" t="s">
        <v>40</v>
      </c>
      <c s="23" t="s">
        <v>414</v>
      </c>
      <c s="23" t="s">
        <v>415</v>
      </c>
      <c s="18" t="s">
        <v>42</v>
      </c>
      <c s="24" t="s">
        <v>416</v>
      </c>
      <c s="25" t="s">
        <v>86</v>
      </c>
      <c s="26">
        <v>58</v>
      </c>
      <c s="27">
        <v>0</v>
      </c>
      <c s="27">
        <f>ROUND(ROUND(H192,2)*ROUND(G192,3),2)</f>
      </c>
      <c r="O192">
        <f>(I192*21)/100</f>
      </c>
      <c t="s">
        <v>18</v>
      </c>
    </row>
    <row r="193" spans="1:5" ht="12.75">
      <c r="A193" s="28" t="s">
        <v>45</v>
      </c>
      <c r="E193" s="29" t="s">
        <v>417</v>
      </c>
    </row>
    <row r="194" spans="1:5" ht="12.75">
      <c r="A194" s="30" t="s">
        <v>47</v>
      </c>
      <c r="E194" s="31" t="s">
        <v>418</v>
      </c>
    </row>
    <row r="195" spans="1:5" ht="51">
      <c r="A195" t="s">
        <v>48</v>
      </c>
      <c r="E195" s="29" t="s">
        <v>403</v>
      </c>
    </row>
    <row r="196" spans="1:16" ht="12.75">
      <c r="A196" s="18" t="s">
        <v>40</v>
      </c>
      <c s="23" t="s">
        <v>419</v>
      </c>
      <c s="23" t="s">
        <v>420</v>
      </c>
      <c s="18" t="s">
        <v>42</v>
      </c>
      <c s="24" t="s">
        <v>421</v>
      </c>
      <c s="25" t="s">
        <v>86</v>
      </c>
      <c s="26">
        <v>58</v>
      </c>
      <c s="27">
        <v>0</v>
      </c>
      <c s="27">
        <f>ROUND(ROUND(H196,2)*ROUND(G196,3),2)</f>
      </c>
      <c r="O196">
        <f>(I196*21)/100</f>
      </c>
      <c t="s">
        <v>18</v>
      </c>
    </row>
    <row r="197" spans="1:5" ht="12.75">
      <c r="A197" s="28" t="s">
        <v>45</v>
      </c>
      <c r="E197" s="29" t="s">
        <v>417</v>
      </c>
    </row>
    <row r="198" spans="1:5" ht="12.75">
      <c r="A198" s="30" t="s">
        <v>47</v>
      </c>
      <c r="E198" s="31" t="s">
        <v>418</v>
      </c>
    </row>
    <row r="199" spans="1:5" ht="12.75">
      <c r="A199" t="s">
        <v>48</v>
      </c>
      <c r="E199" s="29" t="s">
        <v>422</v>
      </c>
    </row>
    <row r="200" spans="1:16" ht="12.75">
      <c r="A200" s="18" t="s">
        <v>40</v>
      </c>
      <c s="23" t="s">
        <v>423</v>
      </c>
      <c s="23" t="s">
        <v>424</v>
      </c>
      <c s="18" t="s">
        <v>42</v>
      </c>
      <c s="24" t="s">
        <v>425</v>
      </c>
      <c s="25" t="s">
        <v>86</v>
      </c>
      <c s="26">
        <v>3</v>
      </c>
      <c s="27">
        <v>0</v>
      </c>
      <c s="27">
        <f>ROUND(ROUND(H200,2)*ROUND(G200,3),2)</f>
      </c>
      <c r="O200">
        <f>(I200*21)/100</f>
      </c>
      <c t="s">
        <v>18</v>
      </c>
    </row>
    <row r="201" spans="1:5" ht="102">
      <c r="A201" s="28" t="s">
        <v>45</v>
      </c>
      <c r="E201" s="29" t="s">
        <v>426</v>
      </c>
    </row>
    <row r="202" spans="1:5" ht="12.75">
      <c r="A202" s="30" t="s">
        <v>47</v>
      </c>
      <c r="E202" s="31" t="s">
        <v>427</v>
      </c>
    </row>
    <row r="203" spans="1:5" ht="25.5">
      <c r="A203" t="s">
        <v>48</v>
      </c>
      <c r="E203" s="29" t="s">
        <v>428</v>
      </c>
    </row>
    <row r="204" spans="1:16" ht="12.75">
      <c r="A204" s="18" t="s">
        <v>40</v>
      </c>
      <c s="23" t="s">
        <v>429</v>
      </c>
      <c s="23" t="s">
        <v>430</v>
      </c>
      <c s="18" t="s">
        <v>42</v>
      </c>
      <c s="24" t="s">
        <v>431</v>
      </c>
      <c s="25" t="s">
        <v>86</v>
      </c>
      <c s="26">
        <v>2</v>
      </c>
      <c s="27">
        <v>0</v>
      </c>
      <c s="27">
        <f>ROUND(ROUND(H204,2)*ROUND(G204,3),2)</f>
      </c>
      <c r="O204">
        <f>(I204*21)/100</f>
      </c>
      <c t="s">
        <v>18</v>
      </c>
    </row>
    <row r="205" spans="1:5" ht="38.25">
      <c r="A205" s="28" t="s">
        <v>45</v>
      </c>
      <c r="E205" s="29" t="s">
        <v>432</v>
      </c>
    </row>
    <row r="206" spans="1:5" ht="12.75">
      <c r="A206" s="30" t="s">
        <v>47</v>
      </c>
      <c r="E206" s="31" t="s">
        <v>124</v>
      </c>
    </row>
    <row r="207" spans="1:5" ht="25.5">
      <c r="A207" t="s">
        <v>48</v>
      </c>
      <c r="E207" s="29" t="s">
        <v>94</v>
      </c>
    </row>
    <row r="208" spans="1:16" ht="12.75">
      <c r="A208" s="18" t="s">
        <v>40</v>
      </c>
      <c s="23" t="s">
        <v>433</v>
      </c>
      <c s="23" t="s">
        <v>434</v>
      </c>
      <c s="18" t="s">
        <v>42</v>
      </c>
      <c s="24" t="s">
        <v>435</v>
      </c>
      <c s="25" t="s">
        <v>203</v>
      </c>
      <c s="26">
        <v>3</v>
      </c>
      <c s="27">
        <v>0</v>
      </c>
      <c s="27">
        <f>ROUND(ROUND(H208,2)*ROUND(G208,3),2)</f>
      </c>
      <c r="O208">
        <f>(I208*21)/100</f>
      </c>
      <c t="s">
        <v>18</v>
      </c>
    </row>
    <row r="209" spans="1:5" ht="25.5">
      <c r="A209" s="28" t="s">
        <v>45</v>
      </c>
      <c r="E209" s="29" t="s">
        <v>436</v>
      </c>
    </row>
    <row r="210" spans="1:5" ht="38.25">
      <c r="A210" s="30" t="s">
        <v>47</v>
      </c>
      <c r="E210" s="31" t="s">
        <v>437</v>
      </c>
    </row>
    <row r="211" spans="1:5" ht="25.5">
      <c r="A211" t="s">
        <v>48</v>
      </c>
      <c r="E211" s="29" t="s">
        <v>428</v>
      </c>
    </row>
    <row r="212" spans="1:16" ht="12.75">
      <c r="A212" s="18" t="s">
        <v>40</v>
      </c>
      <c s="23" t="s">
        <v>438</v>
      </c>
      <c s="23" t="s">
        <v>434</v>
      </c>
      <c s="18" t="s">
        <v>59</v>
      </c>
      <c s="24" t="s">
        <v>435</v>
      </c>
      <c s="25" t="s">
        <v>203</v>
      </c>
      <c s="26">
        <v>6</v>
      </c>
      <c s="27">
        <v>0</v>
      </c>
      <c s="27">
        <f>ROUND(ROUND(H212,2)*ROUND(G212,3),2)</f>
      </c>
      <c r="O212">
        <f>(I212*21)/100</f>
      </c>
      <c t="s">
        <v>18</v>
      </c>
    </row>
    <row r="213" spans="1:5" ht="12.75">
      <c r="A213" s="28" t="s">
        <v>45</v>
      </c>
      <c r="E213" s="29" t="s">
        <v>439</v>
      </c>
    </row>
    <row r="214" spans="1:5" ht="12.75">
      <c r="A214" s="30" t="s">
        <v>47</v>
      </c>
      <c r="E214" s="31" t="s">
        <v>440</v>
      </c>
    </row>
    <row r="215" spans="1:5" ht="25.5">
      <c r="A215" t="s">
        <v>48</v>
      </c>
      <c r="E215" s="29" t="s">
        <v>428</v>
      </c>
    </row>
    <row r="216" spans="1:16" ht="12.75">
      <c r="A216" s="18" t="s">
        <v>40</v>
      </c>
      <c s="23" t="s">
        <v>441</v>
      </c>
      <c s="23" t="s">
        <v>442</v>
      </c>
      <c s="18" t="s">
        <v>42</v>
      </c>
      <c s="24" t="s">
        <v>443</v>
      </c>
      <c s="25" t="s">
        <v>203</v>
      </c>
      <c s="26">
        <v>9</v>
      </c>
      <c s="27">
        <v>0</v>
      </c>
      <c s="27">
        <f>ROUND(ROUND(H216,2)*ROUND(G216,3),2)</f>
      </c>
      <c r="O216">
        <f>(I216*21)/100</f>
      </c>
      <c t="s">
        <v>18</v>
      </c>
    </row>
    <row r="217" spans="1:5" ht="89.25">
      <c r="A217" s="28" t="s">
        <v>45</v>
      </c>
      <c r="E217" s="29" t="s">
        <v>444</v>
      </c>
    </row>
    <row r="218" spans="1:5" ht="51">
      <c r="A218" s="30" t="s">
        <v>47</v>
      </c>
      <c r="E218" s="31" t="s">
        <v>445</v>
      </c>
    </row>
    <row r="219" spans="1:5" ht="25.5">
      <c r="A219" t="s">
        <v>48</v>
      </c>
      <c r="E219" s="29" t="s">
        <v>94</v>
      </c>
    </row>
    <row r="220" spans="1:16" ht="25.5">
      <c r="A220" s="18" t="s">
        <v>40</v>
      </c>
      <c s="23" t="s">
        <v>446</v>
      </c>
      <c s="23" t="s">
        <v>447</v>
      </c>
      <c s="18" t="s">
        <v>42</v>
      </c>
      <c s="24" t="s">
        <v>448</v>
      </c>
      <c s="25" t="s">
        <v>203</v>
      </c>
      <c s="26">
        <v>316.25</v>
      </c>
      <c s="27">
        <v>0</v>
      </c>
      <c s="27">
        <f>ROUND(ROUND(H220,2)*ROUND(G220,3),2)</f>
      </c>
      <c r="O220">
        <f>(I220*21)/100</f>
      </c>
      <c t="s">
        <v>18</v>
      </c>
    </row>
    <row r="221" spans="1:5" ht="38.25">
      <c r="A221" s="28" t="s">
        <v>45</v>
      </c>
      <c r="E221" s="29" t="s">
        <v>449</v>
      </c>
    </row>
    <row r="222" spans="1:5" ht="76.5">
      <c r="A222" s="30" t="s">
        <v>47</v>
      </c>
      <c r="E222" s="31" t="s">
        <v>450</v>
      </c>
    </row>
    <row r="223" spans="1:5" ht="38.25">
      <c r="A223" t="s">
        <v>48</v>
      </c>
      <c r="E223" s="29" t="s">
        <v>451</v>
      </c>
    </row>
    <row r="224" spans="1:16" ht="12.75">
      <c r="A224" s="18" t="s">
        <v>40</v>
      </c>
      <c s="23" t="s">
        <v>452</v>
      </c>
      <c s="23" t="s">
        <v>453</v>
      </c>
      <c s="18" t="s">
        <v>42</v>
      </c>
      <c s="24" t="s">
        <v>454</v>
      </c>
      <c s="25" t="s">
        <v>203</v>
      </c>
      <c s="26">
        <v>1009</v>
      </c>
      <c s="27">
        <v>0</v>
      </c>
      <c s="27">
        <f>ROUND(ROUND(H224,2)*ROUND(G224,3),2)</f>
      </c>
      <c r="O224">
        <f>(I224*21)/100</f>
      </c>
      <c t="s">
        <v>18</v>
      </c>
    </row>
    <row r="225" spans="1:5" ht="25.5">
      <c r="A225" s="28" t="s">
        <v>45</v>
      </c>
      <c r="E225" s="29" t="s">
        <v>455</v>
      </c>
    </row>
    <row r="226" spans="1:5" ht="12.75">
      <c r="A226" s="30" t="s">
        <v>47</v>
      </c>
      <c r="E226" s="31" t="s">
        <v>456</v>
      </c>
    </row>
    <row r="227" spans="1:5" ht="38.25">
      <c r="A227" t="s">
        <v>48</v>
      </c>
      <c r="E227" s="29" t="s">
        <v>451</v>
      </c>
    </row>
    <row r="228" spans="1:16" ht="12.75">
      <c r="A228" s="18" t="s">
        <v>40</v>
      </c>
      <c s="23" t="s">
        <v>457</v>
      </c>
      <c s="23" t="s">
        <v>458</v>
      </c>
      <c s="18" t="s">
        <v>42</v>
      </c>
      <c s="24" t="s">
        <v>459</v>
      </c>
      <c s="25" t="s">
        <v>263</v>
      </c>
      <c s="26">
        <v>260</v>
      </c>
      <c s="27">
        <v>0</v>
      </c>
      <c s="27">
        <f>ROUND(ROUND(H228,2)*ROUND(G228,3),2)</f>
      </c>
      <c r="O228">
        <f>(I228*21)/100</f>
      </c>
      <c t="s">
        <v>18</v>
      </c>
    </row>
    <row r="229" spans="1:5" ht="51">
      <c r="A229" s="28" t="s">
        <v>45</v>
      </c>
      <c r="E229" s="29" t="s">
        <v>460</v>
      </c>
    </row>
    <row r="230" spans="1:5" ht="25.5">
      <c r="A230" s="30" t="s">
        <v>47</v>
      </c>
      <c r="E230" s="31" t="s">
        <v>461</v>
      </c>
    </row>
    <row r="231" spans="1:5" ht="51">
      <c r="A231" t="s">
        <v>48</v>
      </c>
      <c r="E231" s="29" t="s">
        <v>462</v>
      </c>
    </row>
    <row r="232" spans="1:16" ht="12.75">
      <c r="A232" s="18" t="s">
        <v>40</v>
      </c>
      <c s="23" t="s">
        <v>463</v>
      </c>
      <c s="23" t="s">
        <v>464</v>
      </c>
      <c s="18" t="s">
        <v>42</v>
      </c>
      <c s="24" t="s">
        <v>465</v>
      </c>
      <c s="25" t="s">
        <v>263</v>
      </c>
      <c s="26">
        <v>260</v>
      </c>
      <c s="27">
        <v>0</v>
      </c>
      <c s="27">
        <f>ROUND(ROUND(H232,2)*ROUND(G232,3),2)</f>
      </c>
      <c r="O232">
        <f>(I232*21)/100</f>
      </c>
      <c t="s">
        <v>18</v>
      </c>
    </row>
    <row r="233" spans="1:5" ht="12.75">
      <c r="A233" s="28" t="s">
        <v>45</v>
      </c>
      <c r="E233" s="29" t="s">
        <v>42</v>
      </c>
    </row>
    <row r="234" spans="1:5" ht="12.75">
      <c r="A234" s="30" t="s">
        <v>47</v>
      </c>
      <c r="E234" s="31" t="s">
        <v>466</v>
      </c>
    </row>
    <row r="235" spans="1:5" ht="25.5">
      <c r="A235" t="s">
        <v>48</v>
      </c>
      <c r="E235" s="29" t="s">
        <v>467</v>
      </c>
    </row>
    <row r="236" spans="1:16" ht="12.75">
      <c r="A236" s="18" t="s">
        <v>40</v>
      </c>
      <c s="23" t="s">
        <v>468</v>
      </c>
      <c s="23" t="s">
        <v>469</v>
      </c>
      <c s="18" t="s">
        <v>42</v>
      </c>
      <c s="24" t="s">
        <v>470</v>
      </c>
      <c s="25" t="s">
        <v>203</v>
      </c>
      <c s="26">
        <v>41.44</v>
      </c>
      <c s="27">
        <v>0</v>
      </c>
      <c s="27">
        <f>ROUND(ROUND(H236,2)*ROUND(G236,3),2)</f>
      </c>
      <c r="O236">
        <f>(I236*21)/100</f>
      </c>
      <c t="s">
        <v>18</v>
      </c>
    </row>
    <row r="237" spans="1:5" ht="12.75">
      <c r="A237" s="28" t="s">
        <v>45</v>
      </c>
      <c r="E237" s="29" t="s">
        <v>471</v>
      </c>
    </row>
    <row r="238" spans="1:5" ht="12.75">
      <c r="A238" s="30" t="s">
        <v>47</v>
      </c>
      <c r="E238" s="31" t="s">
        <v>369</v>
      </c>
    </row>
    <row r="239" spans="1:5" ht="25.5">
      <c r="A239" t="s">
        <v>48</v>
      </c>
      <c r="E239" s="29" t="s">
        <v>472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